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28п от 22.01.2024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2" i="1" l="1"/>
  <c r="W37" i="1"/>
  <c r="AW39" i="1" l="1"/>
  <c r="AS39" i="1"/>
  <c r="AO39" i="1"/>
  <c r="AK39" i="1"/>
  <c r="AG39" i="1"/>
  <c r="AC39" i="1"/>
  <c r="Y39" i="1"/>
  <c r="U39" i="1"/>
  <c r="S39" i="1"/>
  <c r="Q39" i="1" s="1"/>
  <c r="M39" i="1"/>
  <c r="I39" i="1"/>
  <c r="H39" i="1"/>
  <c r="F39" i="1"/>
  <c r="E39" i="1" l="1"/>
  <c r="G39" i="1"/>
  <c r="J191" i="1"/>
  <c r="K191" i="1"/>
  <c r="L191" i="1"/>
  <c r="N191" i="1"/>
  <c r="O191" i="1"/>
  <c r="P191" i="1"/>
  <c r="R191" i="1"/>
  <c r="S191" i="1"/>
  <c r="T191" i="1"/>
  <c r="V191" i="1"/>
  <c r="W191" i="1"/>
  <c r="X191" i="1"/>
  <c r="Z191" i="1"/>
  <c r="AA191" i="1"/>
  <c r="AB191" i="1"/>
  <c r="AD191" i="1"/>
  <c r="AE191" i="1"/>
  <c r="AF191" i="1"/>
  <c r="AH191" i="1"/>
  <c r="AI191" i="1"/>
  <c r="AJ191" i="1"/>
  <c r="AL191" i="1"/>
  <c r="AM191" i="1"/>
  <c r="AN191" i="1"/>
  <c r="AP191" i="1"/>
  <c r="AQ191" i="1"/>
  <c r="AR191" i="1"/>
  <c r="AT191" i="1"/>
  <c r="AU191" i="1"/>
  <c r="AV191" i="1"/>
  <c r="AX191" i="1"/>
  <c r="AY191" i="1"/>
  <c r="AZ191" i="1"/>
  <c r="J11" i="1"/>
  <c r="L11" i="1"/>
  <c r="N11" i="1"/>
  <c r="P11" i="1"/>
  <c r="R11" i="1"/>
  <c r="T11" i="1"/>
  <c r="X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J177" i="1"/>
  <c r="L177" i="1"/>
  <c r="N177" i="1"/>
  <c r="O177" i="1"/>
  <c r="P177" i="1"/>
  <c r="R177" i="1"/>
  <c r="S177" i="1"/>
  <c r="T177" i="1"/>
  <c r="V177" i="1"/>
  <c r="W177" i="1"/>
  <c r="X177" i="1"/>
  <c r="Z177" i="1"/>
  <c r="AA177" i="1"/>
  <c r="AB177" i="1"/>
  <c r="AD177" i="1"/>
  <c r="AE177" i="1"/>
  <c r="AF177" i="1"/>
  <c r="AF176" i="1" s="1"/>
  <c r="AH177" i="1"/>
  <c r="AI177" i="1"/>
  <c r="AJ177" i="1"/>
  <c r="AL177" i="1"/>
  <c r="AM177" i="1"/>
  <c r="AN177" i="1"/>
  <c r="AP177" i="1"/>
  <c r="AQ177" i="1"/>
  <c r="AR177" i="1"/>
  <c r="AT177" i="1"/>
  <c r="AU177" i="1"/>
  <c r="AV177" i="1"/>
  <c r="AX177" i="1"/>
  <c r="AY177" i="1"/>
  <c r="AZ177" i="1"/>
  <c r="J187" i="1"/>
  <c r="K187" i="1"/>
  <c r="L187" i="1"/>
  <c r="N187" i="1"/>
  <c r="O187" i="1"/>
  <c r="P187" i="1"/>
  <c r="R187" i="1"/>
  <c r="S187" i="1"/>
  <c r="T187" i="1"/>
  <c r="V187" i="1"/>
  <c r="W187" i="1"/>
  <c r="X187" i="1"/>
  <c r="Z187" i="1"/>
  <c r="AA187" i="1"/>
  <c r="AB187" i="1"/>
  <c r="AD187" i="1"/>
  <c r="AE187" i="1"/>
  <c r="AF187" i="1"/>
  <c r="AH187" i="1"/>
  <c r="AI187" i="1"/>
  <c r="AJ187" i="1"/>
  <c r="AL187" i="1"/>
  <c r="AM187" i="1"/>
  <c r="AN187" i="1"/>
  <c r="AP187" i="1"/>
  <c r="AQ187" i="1"/>
  <c r="AR187" i="1"/>
  <c r="AT187" i="1"/>
  <c r="AU187" i="1"/>
  <c r="AV187" i="1"/>
  <c r="AX187" i="1"/>
  <c r="AY187" i="1"/>
  <c r="AZ187" i="1"/>
  <c r="AW188" i="1"/>
  <c r="AW187" i="1" s="1"/>
  <c r="AS188" i="1"/>
  <c r="AS187" i="1" s="1"/>
  <c r="AO188" i="1"/>
  <c r="AO187" i="1" s="1"/>
  <c r="AK188" i="1"/>
  <c r="AK187" i="1" s="1"/>
  <c r="AG188" i="1"/>
  <c r="AG187" i="1" s="1"/>
  <c r="AC188" i="1"/>
  <c r="AC187" i="1" s="1"/>
  <c r="Y188" i="1"/>
  <c r="Y187" i="1" s="1"/>
  <c r="U188" i="1"/>
  <c r="U187" i="1" s="1"/>
  <c r="Q188" i="1"/>
  <c r="Q187" i="1" s="1"/>
  <c r="M188" i="1"/>
  <c r="M187" i="1" s="1"/>
  <c r="I188" i="1"/>
  <c r="I187" i="1" s="1"/>
  <c r="H188" i="1"/>
  <c r="H187" i="1" s="1"/>
  <c r="G188" i="1"/>
  <c r="G187" i="1" s="1"/>
  <c r="F188" i="1"/>
  <c r="F187" i="1" s="1"/>
  <c r="I13" i="2"/>
  <c r="AW174" i="1"/>
  <c r="AS174" i="1"/>
  <c r="AO174" i="1"/>
  <c r="AK174" i="1"/>
  <c r="AG174" i="1"/>
  <c r="AC174" i="1"/>
  <c r="Y174" i="1"/>
  <c r="W174" i="1"/>
  <c r="G174" i="1" s="1"/>
  <c r="Q174" i="1"/>
  <c r="M174" i="1"/>
  <c r="I174" i="1"/>
  <c r="H174" i="1"/>
  <c r="F174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48" i="1"/>
  <c r="AS148" i="1"/>
  <c r="AO148" i="1"/>
  <c r="AK148" i="1"/>
  <c r="AG148" i="1"/>
  <c r="AC148" i="1"/>
  <c r="Y148" i="1"/>
  <c r="U148" i="1"/>
  <c r="Q148" i="1"/>
  <c r="M148" i="1"/>
  <c r="I148" i="1"/>
  <c r="H148" i="1"/>
  <c r="G148" i="1"/>
  <c r="F148" i="1"/>
  <c r="AW147" i="1"/>
  <c r="AS147" i="1"/>
  <c r="AO147" i="1"/>
  <c r="AK147" i="1"/>
  <c r="AG147" i="1"/>
  <c r="AC147" i="1"/>
  <c r="Y147" i="1"/>
  <c r="U147" i="1"/>
  <c r="Q147" i="1"/>
  <c r="M147" i="1"/>
  <c r="I147" i="1"/>
  <c r="H147" i="1"/>
  <c r="G147" i="1"/>
  <c r="F147" i="1"/>
  <c r="AW146" i="1"/>
  <c r="AS146" i="1"/>
  <c r="AO146" i="1"/>
  <c r="AK146" i="1"/>
  <c r="AG146" i="1"/>
  <c r="AC146" i="1"/>
  <c r="Y146" i="1"/>
  <c r="U146" i="1"/>
  <c r="Q146" i="1"/>
  <c r="M146" i="1"/>
  <c r="I146" i="1"/>
  <c r="H146" i="1"/>
  <c r="G146" i="1"/>
  <c r="F146" i="1"/>
  <c r="AW145" i="1"/>
  <c r="AS145" i="1"/>
  <c r="AO145" i="1"/>
  <c r="AK145" i="1"/>
  <c r="AG145" i="1"/>
  <c r="AC145" i="1"/>
  <c r="Y145" i="1"/>
  <c r="U145" i="1"/>
  <c r="Q145" i="1"/>
  <c r="M145" i="1"/>
  <c r="I145" i="1"/>
  <c r="H145" i="1"/>
  <c r="G145" i="1"/>
  <c r="F145" i="1"/>
  <c r="AW144" i="1"/>
  <c r="AS144" i="1"/>
  <c r="AO144" i="1"/>
  <c r="AK144" i="1"/>
  <c r="AG144" i="1"/>
  <c r="AC144" i="1"/>
  <c r="Y144" i="1"/>
  <c r="U144" i="1"/>
  <c r="Q144" i="1"/>
  <c r="M144" i="1"/>
  <c r="I144" i="1"/>
  <c r="H144" i="1"/>
  <c r="G144" i="1"/>
  <c r="F144" i="1"/>
  <c r="AW152" i="1"/>
  <c r="AS152" i="1"/>
  <c r="AO152" i="1"/>
  <c r="AK152" i="1"/>
  <c r="AG152" i="1"/>
  <c r="AC152" i="1"/>
  <c r="Y152" i="1"/>
  <c r="U152" i="1"/>
  <c r="Q152" i="1"/>
  <c r="M152" i="1"/>
  <c r="I152" i="1"/>
  <c r="H152" i="1"/>
  <c r="G152" i="1"/>
  <c r="F152" i="1"/>
  <c r="AW151" i="1"/>
  <c r="AS151" i="1"/>
  <c r="AO151" i="1"/>
  <c r="AK151" i="1"/>
  <c r="AG151" i="1"/>
  <c r="AC151" i="1"/>
  <c r="Y151" i="1"/>
  <c r="U151" i="1"/>
  <c r="Q151" i="1"/>
  <c r="M151" i="1"/>
  <c r="I151" i="1"/>
  <c r="H151" i="1"/>
  <c r="G151" i="1"/>
  <c r="F151" i="1"/>
  <c r="AW150" i="1"/>
  <c r="AS150" i="1"/>
  <c r="AO150" i="1"/>
  <c r="AK150" i="1"/>
  <c r="AG150" i="1"/>
  <c r="AC150" i="1"/>
  <c r="Y150" i="1"/>
  <c r="U150" i="1"/>
  <c r="Q150" i="1"/>
  <c r="M150" i="1"/>
  <c r="I150" i="1"/>
  <c r="H150" i="1"/>
  <c r="G150" i="1"/>
  <c r="F150" i="1"/>
  <c r="AW149" i="1"/>
  <c r="AS149" i="1"/>
  <c r="AO149" i="1"/>
  <c r="AK149" i="1"/>
  <c r="AG149" i="1"/>
  <c r="AC149" i="1"/>
  <c r="Y149" i="1"/>
  <c r="U149" i="1"/>
  <c r="Q149" i="1"/>
  <c r="M149" i="1"/>
  <c r="I149" i="1"/>
  <c r="H149" i="1"/>
  <c r="G149" i="1"/>
  <c r="F149" i="1"/>
  <c r="F175" i="1"/>
  <c r="H175" i="1"/>
  <c r="AC175" i="1"/>
  <c r="AG175" i="1"/>
  <c r="AK175" i="1"/>
  <c r="AO175" i="1"/>
  <c r="AS175" i="1"/>
  <c r="AW175" i="1"/>
  <c r="Y175" i="1"/>
  <c r="W175" i="1"/>
  <c r="G175" i="1" s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AW201" i="1"/>
  <c r="AS201" i="1"/>
  <c r="AO201" i="1"/>
  <c r="AK201" i="1"/>
  <c r="AG201" i="1"/>
  <c r="AC201" i="1"/>
  <c r="Y201" i="1"/>
  <c r="U201" i="1"/>
  <c r="Q201" i="1"/>
  <c r="M201" i="1"/>
  <c r="I201" i="1"/>
  <c r="H201" i="1"/>
  <c r="G201" i="1"/>
  <c r="F201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AZ176" i="1" l="1"/>
  <c r="AJ176" i="1"/>
  <c r="T176" i="1"/>
  <c r="AR176" i="1"/>
  <c r="AB176" i="1"/>
  <c r="W176" i="1"/>
  <c r="L176" i="1"/>
  <c r="P176" i="1"/>
  <c r="AV176" i="1"/>
  <c r="AA176" i="1"/>
  <c r="O176" i="1"/>
  <c r="AY176" i="1"/>
  <c r="AT176" i="1"/>
  <c r="AN176" i="1"/>
  <c r="X176" i="1"/>
  <c r="S176" i="1"/>
  <c r="N176" i="1"/>
  <c r="AX176" i="1"/>
  <c r="AM176" i="1"/>
  <c r="AH176" i="1"/>
  <c r="R176" i="1"/>
  <c r="AI176" i="1"/>
  <c r="AQ176" i="1"/>
  <c r="AL176" i="1"/>
  <c r="V176" i="1"/>
  <c r="J176" i="1"/>
  <c r="AD176" i="1"/>
  <c r="AU176" i="1"/>
  <c r="AP176" i="1"/>
  <c r="AE176" i="1"/>
  <c r="Z176" i="1"/>
  <c r="E152" i="1"/>
  <c r="E157" i="1"/>
  <c r="E156" i="1"/>
  <c r="E153" i="1"/>
  <c r="U174" i="1"/>
  <c r="E174" i="1" s="1"/>
  <c r="E155" i="1"/>
  <c r="E188" i="1"/>
  <c r="E187" i="1" s="1"/>
  <c r="E147" i="1"/>
  <c r="E148" i="1"/>
  <c r="E144" i="1"/>
  <c r="E145" i="1"/>
  <c r="E146" i="1"/>
  <c r="E151" i="1"/>
  <c r="E150" i="1"/>
  <c r="E149" i="1"/>
  <c r="E154" i="1"/>
  <c r="E201" i="1"/>
  <c r="E41" i="1"/>
  <c r="G41" i="1"/>
  <c r="AW40" i="1" l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E40" i="1" l="1"/>
  <c r="G40" i="1"/>
  <c r="Y32" i="1"/>
  <c r="Y33" i="1"/>
  <c r="Y34" i="1"/>
  <c r="W34" i="1"/>
  <c r="V34" i="1"/>
  <c r="AA31" i="1"/>
  <c r="Z31" i="1"/>
  <c r="W31" i="1"/>
  <c r="V31" i="1"/>
  <c r="AA14" i="1"/>
  <c r="Z14" i="1"/>
  <c r="Z11" i="1" s="1"/>
  <c r="W14" i="1"/>
  <c r="V14" i="1"/>
  <c r="V11" i="1" s="1"/>
  <c r="AA36" i="1" l="1"/>
  <c r="AA35" i="1"/>
  <c r="AA11" i="1" s="1"/>
  <c r="AW200" i="1"/>
  <c r="AS200" i="1"/>
  <c r="AO200" i="1"/>
  <c r="AK200" i="1"/>
  <c r="AG200" i="1"/>
  <c r="AC200" i="1"/>
  <c r="Y200" i="1"/>
  <c r="U200" i="1"/>
  <c r="Q200" i="1"/>
  <c r="M200" i="1"/>
  <c r="I200" i="1"/>
  <c r="H200" i="1"/>
  <c r="G200" i="1"/>
  <c r="F200" i="1"/>
  <c r="E200" i="1" l="1"/>
  <c r="W36" i="1"/>
  <c r="W35" i="1"/>
  <c r="W141" i="1" l="1"/>
  <c r="AW143" i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E143" i="1" l="1"/>
  <c r="AW136" i="1" l="1"/>
  <c r="AS136" i="1"/>
  <c r="AO136" i="1"/>
  <c r="AK136" i="1"/>
  <c r="AG136" i="1"/>
  <c r="AC136" i="1"/>
  <c r="Y136" i="1"/>
  <c r="AW142" i="1"/>
  <c r="AW141" i="1"/>
  <c r="AW140" i="1"/>
  <c r="AW139" i="1"/>
  <c r="AW138" i="1"/>
  <c r="AW137" i="1"/>
  <c r="AS142" i="1"/>
  <c r="AS141" i="1"/>
  <c r="AS140" i="1"/>
  <c r="AS139" i="1"/>
  <c r="AS138" i="1"/>
  <c r="AS137" i="1"/>
  <c r="AO142" i="1"/>
  <c r="AO141" i="1"/>
  <c r="AO140" i="1"/>
  <c r="AO139" i="1"/>
  <c r="AO138" i="1"/>
  <c r="AO137" i="1"/>
  <c r="AK142" i="1"/>
  <c r="AK141" i="1"/>
  <c r="AK140" i="1"/>
  <c r="AK139" i="1"/>
  <c r="AK138" i="1"/>
  <c r="AK137" i="1"/>
  <c r="AG142" i="1"/>
  <c r="AG141" i="1"/>
  <c r="AG140" i="1"/>
  <c r="AG139" i="1"/>
  <c r="AG138" i="1"/>
  <c r="AG137" i="1"/>
  <c r="AC142" i="1"/>
  <c r="AC141" i="1"/>
  <c r="AC140" i="1"/>
  <c r="AC139" i="1"/>
  <c r="AC138" i="1"/>
  <c r="AC137" i="1"/>
  <c r="Y142" i="1"/>
  <c r="Y141" i="1"/>
  <c r="Y140" i="1"/>
  <c r="Y139" i="1"/>
  <c r="Y138" i="1"/>
  <c r="Y137" i="1"/>
  <c r="Q142" i="1"/>
  <c r="Q141" i="1"/>
  <c r="Q140" i="1"/>
  <c r="Q139" i="1"/>
  <c r="Q138" i="1"/>
  <c r="Q137" i="1"/>
  <c r="M142" i="1"/>
  <c r="M141" i="1"/>
  <c r="M140" i="1"/>
  <c r="M139" i="1"/>
  <c r="M138" i="1"/>
  <c r="M137" i="1"/>
  <c r="U142" i="1"/>
  <c r="I142" i="1"/>
  <c r="H142" i="1"/>
  <c r="G142" i="1"/>
  <c r="F142" i="1"/>
  <c r="W128" i="1"/>
  <c r="E142" i="1" l="1"/>
  <c r="W135" i="1"/>
  <c r="U141" i="1"/>
  <c r="I141" i="1"/>
  <c r="E141" i="1" s="1"/>
  <c r="H141" i="1"/>
  <c r="G141" i="1"/>
  <c r="F141" i="1"/>
  <c r="U140" i="1"/>
  <c r="I140" i="1"/>
  <c r="H140" i="1"/>
  <c r="G140" i="1"/>
  <c r="F140" i="1"/>
  <c r="W127" i="1"/>
  <c r="AW38" i="1"/>
  <c r="AS38" i="1"/>
  <c r="AO38" i="1"/>
  <c r="AK38" i="1"/>
  <c r="AG38" i="1"/>
  <c r="AC38" i="1"/>
  <c r="Y38" i="1"/>
  <c r="U38" i="1"/>
  <c r="Q38" i="1"/>
  <c r="M38" i="1"/>
  <c r="I38" i="1"/>
  <c r="H38" i="1"/>
  <c r="G38" i="1"/>
  <c r="F38" i="1"/>
  <c r="E38" i="1"/>
  <c r="E140" i="1" l="1"/>
  <c r="W129" i="1"/>
  <c r="J169" i="1" l="1"/>
  <c r="L169" i="1"/>
  <c r="N169" i="1"/>
  <c r="O169" i="1"/>
  <c r="P169" i="1"/>
  <c r="R169" i="1"/>
  <c r="S169" i="1"/>
  <c r="T169" i="1"/>
  <c r="V169" i="1"/>
  <c r="W169" i="1"/>
  <c r="X169" i="1"/>
  <c r="Z169" i="1"/>
  <c r="AA169" i="1"/>
  <c r="AB169" i="1"/>
  <c r="AD169" i="1"/>
  <c r="AE169" i="1"/>
  <c r="AF169" i="1"/>
  <c r="AH169" i="1"/>
  <c r="AI169" i="1"/>
  <c r="AJ169" i="1"/>
  <c r="AL169" i="1"/>
  <c r="AM169" i="1"/>
  <c r="AN169" i="1"/>
  <c r="AP169" i="1"/>
  <c r="AQ169" i="1"/>
  <c r="AR169" i="1"/>
  <c r="AT169" i="1"/>
  <c r="AU169" i="1"/>
  <c r="AV169" i="1"/>
  <c r="AX169" i="1"/>
  <c r="AY169" i="1"/>
  <c r="AZ169" i="1"/>
  <c r="I175" i="1"/>
  <c r="M175" i="1"/>
  <c r="Q175" i="1"/>
  <c r="U175" i="1"/>
  <c r="E175" i="1" l="1"/>
  <c r="F136" i="1"/>
  <c r="G136" i="1"/>
  <c r="H136" i="1"/>
  <c r="I136" i="1"/>
  <c r="M136" i="1"/>
  <c r="Q136" i="1"/>
  <c r="F137" i="1"/>
  <c r="G137" i="1"/>
  <c r="H137" i="1"/>
  <c r="I137" i="1"/>
  <c r="F138" i="1"/>
  <c r="G138" i="1"/>
  <c r="H138" i="1"/>
  <c r="I138" i="1"/>
  <c r="F139" i="1"/>
  <c r="G139" i="1"/>
  <c r="H139" i="1"/>
  <c r="I139" i="1"/>
  <c r="F158" i="1"/>
  <c r="H158" i="1"/>
  <c r="I158" i="1"/>
  <c r="M158" i="1"/>
  <c r="Q158" i="1"/>
  <c r="U139" i="1" l="1"/>
  <c r="E139" i="1" s="1"/>
  <c r="U138" i="1" l="1"/>
  <c r="E138" i="1" s="1"/>
  <c r="Y14" i="1"/>
  <c r="U137" i="1"/>
  <c r="E137" i="1" s="1"/>
  <c r="U136" i="1"/>
  <c r="E136" i="1" s="1"/>
  <c r="AW135" i="1" l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AW134" i="1"/>
  <c r="AS134" i="1"/>
  <c r="AO134" i="1"/>
  <c r="AK134" i="1"/>
  <c r="AG134" i="1"/>
  <c r="AC134" i="1"/>
  <c r="Y134" i="1"/>
  <c r="U134" i="1"/>
  <c r="Q134" i="1"/>
  <c r="M134" i="1"/>
  <c r="E134" i="1" s="1"/>
  <c r="I134" i="1"/>
  <c r="H134" i="1"/>
  <c r="G134" i="1"/>
  <c r="F134" i="1"/>
  <c r="E135" i="1" l="1"/>
  <c r="AW37" i="1"/>
  <c r="AS37" i="1"/>
  <c r="AO37" i="1"/>
  <c r="AK37" i="1"/>
  <c r="AG37" i="1"/>
  <c r="AC37" i="1"/>
  <c r="Y37" i="1"/>
  <c r="U37" i="1"/>
  <c r="Q37" i="1"/>
  <c r="M37" i="1"/>
  <c r="I37" i="1"/>
  <c r="H37" i="1"/>
  <c r="G37" i="1"/>
  <c r="F37" i="1"/>
  <c r="E37" i="1" l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E132" i="1" l="1"/>
  <c r="E133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E131" i="1" l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F42" i="1"/>
  <c r="H42" i="1"/>
  <c r="I42" i="1"/>
  <c r="M42" i="1"/>
  <c r="S42" i="1"/>
  <c r="W42" i="1"/>
  <c r="Y42" i="1"/>
  <c r="AC42" i="1"/>
  <c r="AG42" i="1"/>
  <c r="AK42" i="1"/>
  <c r="AO42" i="1"/>
  <c r="AS42" i="1"/>
  <c r="AW42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G127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127" i="1"/>
  <c r="AS127" i="1"/>
  <c r="AO127" i="1"/>
  <c r="AK127" i="1"/>
  <c r="AG127" i="1"/>
  <c r="AC127" i="1"/>
  <c r="Y127" i="1"/>
  <c r="Q127" i="1"/>
  <c r="M127" i="1"/>
  <c r="I127" i="1"/>
  <c r="H127" i="1"/>
  <c r="F127" i="1"/>
  <c r="U158" i="1"/>
  <c r="AA158" i="1"/>
  <c r="AC158" i="1"/>
  <c r="AG158" i="1"/>
  <c r="AK158" i="1"/>
  <c r="AO158" i="1"/>
  <c r="AS158" i="1"/>
  <c r="AW158" i="1"/>
  <c r="W94" i="1"/>
  <c r="W44" i="1" s="1"/>
  <c r="AW34" i="1"/>
  <c r="AS34" i="1"/>
  <c r="AO34" i="1"/>
  <c r="AK34" i="1"/>
  <c r="AG34" i="1"/>
  <c r="AC34" i="1"/>
  <c r="U34" i="1"/>
  <c r="Q34" i="1"/>
  <c r="M34" i="1"/>
  <c r="I34" i="1"/>
  <c r="H34" i="1"/>
  <c r="G34" i="1"/>
  <c r="F34" i="1"/>
  <c r="U14" i="1"/>
  <c r="F14" i="1"/>
  <c r="H14" i="1"/>
  <c r="K14" i="1"/>
  <c r="I14" i="1" s="1"/>
  <c r="M14" i="1"/>
  <c r="S14" i="1"/>
  <c r="AC14" i="1"/>
  <c r="AG14" i="1"/>
  <c r="AK14" i="1"/>
  <c r="AO14" i="1"/>
  <c r="AS14" i="1"/>
  <c r="AW14" i="1"/>
  <c r="U42" i="1" l="1"/>
  <c r="W11" i="1"/>
  <c r="S11" i="1"/>
  <c r="Y158" i="1"/>
  <c r="E158" i="1" s="1"/>
  <c r="G158" i="1"/>
  <c r="E36" i="1"/>
  <c r="E35" i="1"/>
  <c r="E34" i="1"/>
  <c r="G42" i="1"/>
  <c r="U127" i="1"/>
  <c r="E127" i="1" s="1"/>
  <c r="Q42" i="1"/>
  <c r="E129" i="1"/>
  <c r="E130" i="1"/>
  <c r="E128" i="1"/>
  <c r="G14" i="1"/>
  <c r="Q14" i="1"/>
  <c r="E14" i="1" s="1"/>
  <c r="E42" i="1" l="1"/>
  <c r="S99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S92" i="1"/>
  <c r="E126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S101" i="1"/>
  <c r="S100" i="1"/>
  <c r="S97" i="1"/>
  <c r="E33" i="1" l="1"/>
  <c r="E125" i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E123" i="1" l="1"/>
  <c r="E124" i="1"/>
  <c r="S105" i="1" l="1"/>
  <c r="S104" i="1"/>
  <c r="S59" i="1" l="1"/>
  <c r="S91" i="1" l="1"/>
  <c r="AW199" i="1" l="1"/>
  <c r="AS199" i="1"/>
  <c r="AO199" i="1"/>
  <c r="AK199" i="1"/>
  <c r="AG199" i="1"/>
  <c r="AC199" i="1"/>
  <c r="Y199" i="1"/>
  <c r="U199" i="1"/>
  <c r="Q199" i="1"/>
  <c r="M199" i="1"/>
  <c r="I199" i="1"/>
  <c r="H199" i="1"/>
  <c r="G199" i="1"/>
  <c r="F199" i="1"/>
  <c r="E199" i="1" l="1"/>
  <c r="AW198" i="1"/>
  <c r="AS198" i="1"/>
  <c r="AO198" i="1"/>
  <c r="AK198" i="1"/>
  <c r="AG198" i="1"/>
  <c r="AC198" i="1"/>
  <c r="Y198" i="1"/>
  <c r="U198" i="1"/>
  <c r="Q198" i="1"/>
  <c r="M198" i="1"/>
  <c r="I198" i="1"/>
  <c r="H198" i="1"/>
  <c r="G198" i="1"/>
  <c r="F198" i="1"/>
  <c r="E198" i="1" l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97" i="1"/>
  <c r="AS197" i="1"/>
  <c r="AO197" i="1"/>
  <c r="AK197" i="1"/>
  <c r="AG197" i="1"/>
  <c r="AC197" i="1"/>
  <c r="Y197" i="1"/>
  <c r="U197" i="1"/>
  <c r="Q197" i="1"/>
  <c r="M197" i="1"/>
  <c r="I197" i="1"/>
  <c r="H197" i="1"/>
  <c r="G197" i="1"/>
  <c r="F197" i="1"/>
  <c r="E118" i="1" l="1"/>
  <c r="E197" i="1"/>
  <c r="E117" i="1"/>
  <c r="AW196" i="1"/>
  <c r="AS196" i="1"/>
  <c r="AO196" i="1"/>
  <c r="AK196" i="1"/>
  <c r="AG196" i="1"/>
  <c r="AC196" i="1"/>
  <c r="Y196" i="1"/>
  <c r="U196" i="1"/>
  <c r="Q196" i="1"/>
  <c r="M196" i="1"/>
  <c r="I196" i="1"/>
  <c r="H196" i="1"/>
  <c r="G196" i="1"/>
  <c r="F196" i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22" i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S95" i="1"/>
  <c r="S84" i="1"/>
  <c r="S87" i="1"/>
  <c r="S86" i="1"/>
  <c r="S85" i="1"/>
  <c r="S98" i="1"/>
  <c r="E120" i="1" l="1"/>
  <c r="E119" i="1"/>
  <c r="E115" i="1"/>
  <c r="E196" i="1"/>
  <c r="E121" i="1"/>
  <c r="E116" i="1"/>
  <c r="E122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190" i="1"/>
  <c r="E32" i="1" l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E114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E173" i="1" l="1"/>
  <c r="AW113" i="1" l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E112" i="1" l="1"/>
  <c r="E113" i="1"/>
  <c r="AW111" i="1" l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E111" i="1" l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E172" i="1" l="1"/>
  <c r="U31" i="1"/>
  <c r="AW105" i="1" l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95" i="1"/>
  <c r="AS195" i="1"/>
  <c r="AO195" i="1"/>
  <c r="AK195" i="1"/>
  <c r="AG195" i="1"/>
  <c r="AC195" i="1"/>
  <c r="Y195" i="1"/>
  <c r="U195" i="1"/>
  <c r="Q195" i="1"/>
  <c r="M195" i="1"/>
  <c r="I195" i="1"/>
  <c r="H195" i="1"/>
  <c r="G195" i="1"/>
  <c r="F195" i="1"/>
  <c r="AW194" i="1"/>
  <c r="AS194" i="1"/>
  <c r="AO194" i="1"/>
  <c r="AK194" i="1"/>
  <c r="AG194" i="1"/>
  <c r="AC194" i="1"/>
  <c r="Y194" i="1"/>
  <c r="U194" i="1"/>
  <c r="Q194" i="1"/>
  <c r="M194" i="1"/>
  <c r="I194" i="1"/>
  <c r="H194" i="1"/>
  <c r="G194" i="1"/>
  <c r="F194" i="1"/>
  <c r="E194" i="1" l="1"/>
  <c r="E195" i="1"/>
  <c r="E105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S90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E99" i="1" l="1"/>
  <c r="E110" i="1"/>
  <c r="E108" i="1"/>
  <c r="E97" i="1"/>
  <c r="E101" i="1"/>
  <c r="E107" i="1"/>
  <c r="E109" i="1"/>
  <c r="E103" i="1"/>
  <c r="E106" i="1"/>
  <c r="E104" i="1"/>
  <c r="E102" i="1"/>
  <c r="E100" i="1"/>
  <c r="E98" i="1"/>
  <c r="AW186" i="1"/>
  <c r="AS186" i="1"/>
  <c r="AO186" i="1"/>
  <c r="AK186" i="1"/>
  <c r="AG186" i="1"/>
  <c r="AC186" i="1"/>
  <c r="Y186" i="1"/>
  <c r="U186" i="1"/>
  <c r="Q186" i="1"/>
  <c r="M186" i="1"/>
  <c r="I186" i="1"/>
  <c r="H186" i="1"/>
  <c r="G186" i="1"/>
  <c r="F186" i="1"/>
  <c r="AW185" i="1"/>
  <c r="AS185" i="1"/>
  <c r="AO185" i="1"/>
  <c r="AK185" i="1"/>
  <c r="AG185" i="1"/>
  <c r="AC185" i="1"/>
  <c r="Y185" i="1"/>
  <c r="U185" i="1"/>
  <c r="Q185" i="1"/>
  <c r="M185" i="1"/>
  <c r="I185" i="1"/>
  <c r="H185" i="1"/>
  <c r="G185" i="1"/>
  <c r="F185" i="1"/>
  <c r="AW184" i="1"/>
  <c r="AS184" i="1"/>
  <c r="AO184" i="1"/>
  <c r="AK184" i="1"/>
  <c r="AG184" i="1"/>
  <c r="AC184" i="1"/>
  <c r="Y184" i="1"/>
  <c r="U184" i="1"/>
  <c r="Q184" i="1"/>
  <c r="M184" i="1"/>
  <c r="I184" i="1"/>
  <c r="H184" i="1"/>
  <c r="G184" i="1"/>
  <c r="F184" i="1"/>
  <c r="AW183" i="1"/>
  <c r="AS183" i="1"/>
  <c r="AO183" i="1"/>
  <c r="AK183" i="1"/>
  <c r="AG183" i="1"/>
  <c r="AC183" i="1"/>
  <c r="Y183" i="1"/>
  <c r="U183" i="1"/>
  <c r="Q183" i="1"/>
  <c r="M183" i="1"/>
  <c r="I183" i="1"/>
  <c r="H183" i="1"/>
  <c r="G183" i="1"/>
  <c r="F183" i="1"/>
  <c r="E183" i="1" l="1"/>
  <c r="E184" i="1"/>
  <c r="E185" i="1"/>
  <c r="E186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44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E26" i="1" l="1"/>
  <c r="E96" i="1"/>
  <c r="E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M91" i="1"/>
  <c r="I91" i="1"/>
  <c r="H91" i="1"/>
  <c r="G91" i="1"/>
  <c r="F91" i="1"/>
  <c r="AW90" i="1"/>
  <c r="AS90" i="1"/>
  <c r="AO90" i="1"/>
  <c r="AK90" i="1"/>
  <c r="AG90" i="1"/>
  <c r="AC90" i="1"/>
  <c r="Y90" i="1"/>
  <c r="U90" i="1"/>
  <c r="Q90" i="1"/>
  <c r="M90" i="1"/>
  <c r="I90" i="1"/>
  <c r="H90" i="1"/>
  <c r="G90" i="1"/>
  <c r="F90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94" i="1"/>
  <c r="E93" i="1"/>
  <c r="E90" i="1"/>
  <c r="E92" i="1"/>
  <c r="E91" i="1"/>
  <c r="O80" i="1"/>
  <c r="O79" i="1"/>
  <c r="O59" i="1" l="1"/>
  <c r="O168" i="1" l="1"/>
  <c r="O65" i="1"/>
  <c r="O64" i="1"/>
  <c r="O77" i="1"/>
  <c r="O60" i="1"/>
  <c r="O61" i="1"/>
  <c r="O57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58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89" i="1"/>
  <c r="AS89" i="1"/>
  <c r="AO89" i="1"/>
  <c r="AK89" i="1"/>
  <c r="AG89" i="1"/>
  <c r="AC89" i="1"/>
  <c r="Y89" i="1"/>
  <c r="U89" i="1"/>
  <c r="Q89" i="1"/>
  <c r="M89" i="1"/>
  <c r="I89" i="1"/>
  <c r="H89" i="1"/>
  <c r="G89" i="1"/>
  <c r="F89" i="1"/>
  <c r="AW88" i="1"/>
  <c r="AS88" i="1"/>
  <c r="AO88" i="1"/>
  <c r="AK88" i="1"/>
  <c r="AG88" i="1"/>
  <c r="AC88" i="1"/>
  <c r="Y88" i="1"/>
  <c r="U88" i="1"/>
  <c r="Q88" i="1"/>
  <c r="M88" i="1"/>
  <c r="I88" i="1"/>
  <c r="H88" i="1"/>
  <c r="G88" i="1"/>
  <c r="F88" i="1"/>
  <c r="AW87" i="1"/>
  <c r="AS87" i="1"/>
  <c r="AO87" i="1"/>
  <c r="AK87" i="1"/>
  <c r="AG87" i="1"/>
  <c r="AC87" i="1"/>
  <c r="Y87" i="1"/>
  <c r="U87" i="1"/>
  <c r="Q87" i="1"/>
  <c r="M87" i="1"/>
  <c r="I87" i="1"/>
  <c r="H87" i="1"/>
  <c r="G87" i="1"/>
  <c r="F87" i="1"/>
  <c r="AW86" i="1"/>
  <c r="AS86" i="1"/>
  <c r="AO86" i="1"/>
  <c r="AK86" i="1"/>
  <c r="AG86" i="1"/>
  <c r="AC86" i="1"/>
  <c r="Y86" i="1"/>
  <c r="U86" i="1"/>
  <c r="Q86" i="1"/>
  <c r="M86" i="1"/>
  <c r="I86" i="1"/>
  <c r="H86" i="1"/>
  <c r="G86" i="1"/>
  <c r="F86" i="1"/>
  <c r="E17" i="1" l="1"/>
  <c r="G17" i="1"/>
  <c r="E87" i="1"/>
  <c r="E86" i="1"/>
  <c r="E89" i="1"/>
  <c r="E88" i="1"/>
  <c r="AW85" i="1"/>
  <c r="AS85" i="1"/>
  <c r="AO85" i="1"/>
  <c r="AK85" i="1"/>
  <c r="AG85" i="1"/>
  <c r="AC85" i="1"/>
  <c r="Y85" i="1"/>
  <c r="U85" i="1"/>
  <c r="Q85" i="1"/>
  <c r="M85" i="1"/>
  <c r="I85" i="1"/>
  <c r="H85" i="1"/>
  <c r="G85" i="1"/>
  <c r="F85" i="1"/>
  <c r="AW84" i="1"/>
  <c r="AS84" i="1"/>
  <c r="AO84" i="1"/>
  <c r="AK84" i="1"/>
  <c r="AG84" i="1"/>
  <c r="AC84" i="1"/>
  <c r="Y84" i="1"/>
  <c r="U84" i="1"/>
  <c r="Q84" i="1"/>
  <c r="M84" i="1"/>
  <c r="I84" i="1"/>
  <c r="H84" i="1"/>
  <c r="G84" i="1"/>
  <c r="F84" i="1"/>
  <c r="AW83" i="1"/>
  <c r="AS83" i="1"/>
  <c r="AO83" i="1"/>
  <c r="AK83" i="1"/>
  <c r="AG83" i="1"/>
  <c r="AC83" i="1"/>
  <c r="Y83" i="1"/>
  <c r="U83" i="1"/>
  <c r="Q83" i="1"/>
  <c r="M83" i="1"/>
  <c r="I83" i="1"/>
  <c r="H83" i="1"/>
  <c r="G83" i="1"/>
  <c r="F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AW68" i="1"/>
  <c r="AS68" i="1"/>
  <c r="AO68" i="1"/>
  <c r="AK68" i="1"/>
  <c r="AG68" i="1"/>
  <c r="AC68" i="1"/>
  <c r="Y68" i="1"/>
  <c r="U68" i="1"/>
  <c r="Q68" i="1"/>
  <c r="AW67" i="1"/>
  <c r="AS67" i="1"/>
  <c r="AO67" i="1"/>
  <c r="AK67" i="1"/>
  <c r="AG67" i="1"/>
  <c r="AC67" i="1"/>
  <c r="Y67" i="1"/>
  <c r="U67" i="1"/>
  <c r="Q67" i="1"/>
  <c r="AW66" i="1"/>
  <c r="AS66" i="1"/>
  <c r="AO66" i="1"/>
  <c r="AK66" i="1"/>
  <c r="AG66" i="1"/>
  <c r="AC66" i="1"/>
  <c r="Y66" i="1"/>
  <c r="U66" i="1"/>
  <c r="Q66" i="1"/>
  <c r="AW65" i="1"/>
  <c r="AS65" i="1"/>
  <c r="AO65" i="1"/>
  <c r="AK65" i="1"/>
  <c r="AG65" i="1"/>
  <c r="AC65" i="1"/>
  <c r="Y65" i="1"/>
  <c r="U65" i="1"/>
  <c r="Q65" i="1"/>
  <c r="AW64" i="1"/>
  <c r="AS64" i="1"/>
  <c r="AO64" i="1"/>
  <c r="AK64" i="1"/>
  <c r="AG64" i="1"/>
  <c r="AC64" i="1"/>
  <c r="Y64" i="1"/>
  <c r="U64" i="1"/>
  <c r="Q64" i="1"/>
  <c r="AW63" i="1"/>
  <c r="AS63" i="1"/>
  <c r="AO63" i="1"/>
  <c r="AK63" i="1"/>
  <c r="AG63" i="1"/>
  <c r="AC63" i="1"/>
  <c r="Y63" i="1"/>
  <c r="U63" i="1"/>
  <c r="Q63" i="1"/>
  <c r="AW62" i="1"/>
  <c r="AS62" i="1"/>
  <c r="AO62" i="1"/>
  <c r="AK62" i="1"/>
  <c r="AG62" i="1"/>
  <c r="AC62" i="1"/>
  <c r="Y62" i="1"/>
  <c r="U62" i="1"/>
  <c r="Q62" i="1"/>
  <c r="AW61" i="1"/>
  <c r="AS61" i="1"/>
  <c r="AO61" i="1"/>
  <c r="AK61" i="1"/>
  <c r="AG61" i="1"/>
  <c r="AC61" i="1"/>
  <c r="Y61" i="1"/>
  <c r="U61" i="1"/>
  <c r="Q61" i="1"/>
  <c r="AW60" i="1"/>
  <c r="AS60" i="1"/>
  <c r="AO60" i="1"/>
  <c r="AK60" i="1"/>
  <c r="AG60" i="1"/>
  <c r="AC60" i="1"/>
  <c r="Y60" i="1"/>
  <c r="U60" i="1"/>
  <c r="Q60" i="1"/>
  <c r="M82" i="1"/>
  <c r="I82" i="1"/>
  <c r="H82" i="1"/>
  <c r="G82" i="1"/>
  <c r="F82" i="1"/>
  <c r="M81" i="1"/>
  <c r="I81" i="1"/>
  <c r="H81" i="1"/>
  <c r="G81" i="1"/>
  <c r="F81" i="1"/>
  <c r="O67" i="1"/>
  <c r="E85" i="1" l="1"/>
  <c r="E84" i="1"/>
  <c r="E83" i="1"/>
  <c r="E81" i="1"/>
  <c r="E82" i="1"/>
  <c r="AW182" i="1"/>
  <c r="AS182" i="1"/>
  <c r="AO182" i="1"/>
  <c r="AK182" i="1"/>
  <c r="AG182" i="1"/>
  <c r="AC182" i="1"/>
  <c r="Y182" i="1"/>
  <c r="U182" i="1"/>
  <c r="Q182" i="1"/>
  <c r="M182" i="1"/>
  <c r="I182" i="1"/>
  <c r="H182" i="1"/>
  <c r="G182" i="1"/>
  <c r="F182" i="1"/>
  <c r="AW181" i="1"/>
  <c r="AS181" i="1"/>
  <c r="AO181" i="1"/>
  <c r="AK181" i="1"/>
  <c r="AG181" i="1"/>
  <c r="AC181" i="1"/>
  <c r="Y181" i="1"/>
  <c r="U181" i="1"/>
  <c r="Q181" i="1"/>
  <c r="M181" i="1"/>
  <c r="I181" i="1"/>
  <c r="H181" i="1"/>
  <c r="G181" i="1"/>
  <c r="F181" i="1"/>
  <c r="E181" i="1" l="1"/>
  <c r="E182" i="1"/>
  <c r="J159" i="1"/>
  <c r="L159" i="1"/>
  <c r="N159" i="1"/>
  <c r="O159" i="1"/>
  <c r="P159" i="1"/>
  <c r="R159" i="1"/>
  <c r="S159" i="1"/>
  <c r="T159" i="1"/>
  <c r="V159" i="1"/>
  <c r="W159" i="1"/>
  <c r="X159" i="1"/>
  <c r="Z159" i="1"/>
  <c r="AA159" i="1"/>
  <c r="AB159" i="1"/>
  <c r="AD159" i="1"/>
  <c r="AE159" i="1"/>
  <c r="AF159" i="1"/>
  <c r="AH159" i="1"/>
  <c r="AI159" i="1"/>
  <c r="AJ159" i="1"/>
  <c r="AL159" i="1"/>
  <c r="AM159" i="1"/>
  <c r="AN159" i="1"/>
  <c r="AP159" i="1"/>
  <c r="AQ159" i="1"/>
  <c r="AR159" i="1"/>
  <c r="AT159" i="1"/>
  <c r="AU159" i="1"/>
  <c r="AV159" i="1"/>
  <c r="AX159" i="1"/>
  <c r="AY159" i="1"/>
  <c r="AZ159" i="1"/>
  <c r="AW168" i="1"/>
  <c r="AS168" i="1"/>
  <c r="AO168" i="1"/>
  <c r="AK168" i="1"/>
  <c r="AG168" i="1"/>
  <c r="AC168" i="1"/>
  <c r="Y168" i="1"/>
  <c r="U168" i="1"/>
  <c r="Q168" i="1"/>
  <c r="M168" i="1"/>
  <c r="I168" i="1"/>
  <c r="H168" i="1"/>
  <c r="G168" i="1"/>
  <c r="F168" i="1"/>
  <c r="M80" i="1"/>
  <c r="I80" i="1"/>
  <c r="H80" i="1"/>
  <c r="G80" i="1"/>
  <c r="F80" i="1"/>
  <c r="M79" i="1"/>
  <c r="I79" i="1"/>
  <c r="H79" i="1"/>
  <c r="G79" i="1"/>
  <c r="F79" i="1"/>
  <c r="E80" i="1" l="1"/>
  <c r="E168" i="1"/>
  <c r="E79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180" i="1" l="1"/>
  <c r="AS180" i="1"/>
  <c r="AO180" i="1"/>
  <c r="AK180" i="1"/>
  <c r="AG180" i="1"/>
  <c r="AC180" i="1"/>
  <c r="Y180" i="1"/>
  <c r="U180" i="1"/>
  <c r="Q180" i="1"/>
  <c r="M180" i="1"/>
  <c r="I180" i="1"/>
  <c r="H180" i="1"/>
  <c r="G180" i="1"/>
  <c r="F180" i="1"/>
  <c r="F78" i="1"/>
  <c r="G78" i="1"/>
  <c r="H78" i="1"/>
  <c r="I78" i="1"/>
  <c r="M78" i="1"/>
  <c r="E78" i="1" l="1"/>
  <c r="E180" i="1"/>
  <c r="AW179" i="1" l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179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68" i="1"/>
  <c r="O69" i="1"/>
  <c r="M77" i="1"/>
  <c r="I77" i="1"/>
  <c r="H77" i="1"/>
  <c r="G77" i="1"/>
  <c r="F77" i="1"/>
  <c r="M76" i="1"/>
  <c r="I76" i="1"/>
  <c r="H76" i="1"/>
  <c r="G76" i="1"/>
  <c r="F76" i="1"/>
  <c r="E20" i="1" l="1"/>
  <c r="O44" i="1"/>
  <c r="G20" i="1"/>
  <c r="E77" i="1"/>
  <c r="E76" i="1"/>
  <c r="H58" i="1" l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F74" i="1"/>
  <c r="G74" i="1"/>
  <c r="F75" i="1"/>
  <c r="G75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60" i="1"/>
  <c r="G60" i="1"/>
  <c r="F61" i="1"/>
  <c r="G61" i="1"/>
  <c r="F62" i="1"/>
  <c r="G62" i="1"/>
  <c r="F63" i="1"/>
  <c r="G63" i="1"/>
  <c r="F64" i="1"/>
  <c r="G64" i="1"/>
  <c r="G59" i="1"/>
  <c r="G57" i="1"/>
  <c r="I75" i="1" l="1"/>
  <c r="M75" i="1" l="1"/>
  <c r="E75" i="1" s="1"/>
  <c r="M60" i="1" l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E70" i="1" l="1"/>
  <c r="E62" i="1"/>
  <c r="E72" i="1"/>
  <c r="E64" i="1"/>
  <c r="E73" i="1"/>
  <c r="E65" i="1"/>
  <c r="E71" i="1"/>
  <c r="E63" i="1"/>
  <c r="E60" i="1"/>
  <c r="E69" i="1"/>
  <c r="E61" i="1"/>
  <c r="E68" i="1"/>
  <c r="E67" i="1"/>
  <c r="E74" i="1"/>
  <c r="E66" i="1"/>
  <c r="AW59" i="1"/>
  <c r="AS59" i="1"/>
  <c r="AO59" i="1"/>
  <c r="AK59" i="1"/>
  <c r="AG59" i="1"/>
  <c r="AC59" i="1"/>
  <c r="Y59" i="1"/>
  <c r="U59" i="1"/>
  <c r="Q59" i="1"/>
  <c r="M59" i="1"/>
  <c r="I59" i="1"/>
  <c r="F59" i="1"/>
  <c r="AW58" i="1"/>
  <c r="AS58" i="1"/>
  <c r="AO58" i="1"/>
  <c r="AK58" i="1"/>
  <c r="AG58" i="1"/>
  <c r="AC58" i="1"/>
  <c r="Y58" i="1"/>
  <c r="U58" i="1"/>
  <c r="Q58" i="1"/>
  <c r="M58" i="1"/>
  <c r="I58" i="1"/>
  <c r="G58" i="1"/>
  <c r="F58" i="1"/>
  <c r="E59" i="1" l="1"/>
  <c r="E58" i="1"/>
  <c r="K16" i="1" l="1"/>
  <c r="K53" i="1"/>
  <c r="K51" i="1"/>
  <c r="K54" i="1"/>
  <c r="O19" i="1"/>
  <c r="O11" i="1" s="1"/>
  <c r="K13" i="1"/>
  <c r="K52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50" i="1"/>
  <c r="AW57" i="1"/>
  <c r="AS57" i="1"/>
  <c r="AO57" i="1"/>
  <c r="AK57" i="1"/>
  <c r="AG57" i="1"/>
  <c r="AC57" i="1"/>
  <c r="Y57" i="1"/>
  <c r="U57" i="1"/>
  <c r="Q57" i="1"/>
  <c r="M57" i="1"/>
  <c r="I57" i="1"/>
  <c r="H57" i="1"/>
  <c r="F57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193" i="1"/>
  <c r="AS193" i="1"/>
  <c r="AO193" i="1"/>
  <c r="AK193" i="1"/>
  <c r="AG193" i="1"/>
  <c r="AC193" i="1"/>
  <c r="Y193" i="1"/>
  <c r="U193" i="1"/>
  <c r="Q193" i="1"/>
  <c r="M193" i="1"/>
  <c r="I193" i="1"/>
  <c r="H193" i="1"/>
  <c r="G193" i="1"/>
  <c r="F193" i="1"/>
  <c r="K190" i="1"/>
  <c r="E19" i="1" l="1"/>
  <c r="E18" i="1"/>
  <c r="E57" i="1"/>
  <c r="E193" i="1"/>
  <c r="K178" i="1"/>
  <c r="K177" i="1" s="1"/>
  <c r="K176" i="1" s="1"/>
  <c r="K171" i="1" l="1"/>
  <c r="K169" i="1" s="1"/>
  <c r="K45" i="1"/>
  <c r="AW192" i="1" l="1"/>
  <c r="AW191" i="1" s="1"/>
  <c r="AS192" i="1"/>
  <c r="AS191" i="1" s="1"/>
  <c r="AO192" i="1"/>
  <c r="AO191" i="1" s="1"/>
  <c r="AK192" i="1"/>
  <c r="AK191" i="1" s="1"/>
  <c r="AG192" i="1"/>
  <c r="AG191" i="1" s="1"/>
  <c r="AC192" i="1"/>
  <c r="AC191" i="1" s="1"/>
  <c r="Y192" i="1"/>
  <c r="Y191" i="1" s="1"/>
  <c r="U192" i="1"/>
  <c r="U191" i="1" s="1"/>
  <c r="Q192" i="1"/>
  <c r="Q191" i="1" s="1"/>
  <c r="M192" i="1"/>
  <c r="M191" i="1" s="1"/>
  <c r="I192" i="1"/>
  <c r="I191" i="1" s="1"/>
  <c r="H192" i="1"/>
  <c r="H191" i="1" s="1"/>
  <c r="G192" i="1"/>
  <c r="G191" i="1" s="1"/>
  <c r="F192" i="1"/>
  <c r="F191" i="1" s="1"/>
  <c r="E192" i="1" l="1"/>
  <c r="E191" i="1" s="1"/>
  <c r="AW56" i="1" l="1"/>
  <c r="AS56" i="1"/>
  <c r="AO56" i="1"/>
  <c r="AK56" i="1"/>
  <c r="AG56" i="1"/>
  <c r="AC56" i="1"/>
  <c r="Y56" i="1"/>
  <c r="U56" i="1"/>
  <c r="Q56" i="1"/>
  <c r="M56" i="1"/>
  <c r="I56" i="1"/>
  <c r="H56" i="1"/>
  <c r="G56" i="1"/>
  <c r="F56" i="1"/>
  <c r="AW55" i="1"/>
  <c r="AS55" i="1"/>
  <c r="AO55" i="1"/>
  <c r="AK55" i="1"/>
  <c r="AG55" i="1"/>
  <c r="AC55" i="1"/>
  <c r="Y55" i="1"/>
  <c r="U55" i="1"/>
  <c r="Q55" i="1"/>
  <c r="M55" i="1"/>
  <c r="I55" i="1"/>
  <c r="H55" i="1"/>
  <c r="G55" i="1"/>
  <c r="F55" i="1"/>
  <c r="AW54" i="1"/>
  <c r="AS54" i="1"/>
  <c r="AO54" i="1"/>
  <c r="AK54" i="1"/>
  <c r="AG54" i="1"/>
  <c r="AC54" i="1"/>
  <c r="Y54" i="1"/>
  <c r="U54" i="1"/>
  <c r="Q54" i="1"/>
  <c r="M54" i="1"/>
  <c r="I54" i="1"/>
  <c r="H54" i="1"/>
  <c r="G54" i="1"/>
  <c r="F54" i="1"/>
  <c r="E56" i="1" l="1"/>
  <c r="E55" i="1"/>
  <c r="E54" i="1"/>
  <c r="AW53" i="1" l="1"/>
  <c r="AS53" i="1"/>
  <c r="AO53" i="1"/>
  <c r="AK53" i="1"/>
  <c r="AG53" i="1"/>
  <c r="AC53" i="1"/>
  <c r="Y53" i="1"/>
  <c r="U53" i="1"/>
  <c r="Q53" i="1"/>
  <c r="M53" i="1"/>
  <c r="I53" i="1"/>
  <c r="H53" i="1"/>
  <c r="G53" i="1"/>
  <c r="F53" i="1"/>
  <c r="K162" i="1"/>
  <c r="K159" i="1" s="1"/>
  <c r="E53" i="1" l="1"/>
  <c r="K48" i="1"/>
  <c r="K47" i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J44" i="1"/>
  <c r="L44" i="1"/>
  <c r="N44" i="1"/>
  <c r="P44" i="1"/>
  <c r="R44" i="1"/>
  <c r="T44" i="1"/>
  <c r="V44" i="1"/>
  <c r="X44" i="1"/>
  <c r="Z44" i="1"/>
  <c r="AA44" i="1"/>
  <c r="AB44" i="1"/>
  <c r="AD44" i="1"/>
  <c r="AE44" i="1"/>
  <c r="AF44" i="1"/>
  <c r="AH44" i="1"/>
  <c r="AI44" i="1"/>
  <c r="AJ44" i="1"/>
  <c r="AL44" i="1"/>
  <c r="AM44" i="1"/>
  <c r="AN44" i="1"/>
  <c r="AP44" i="1"/>
  <c r="AQ44" i="1"/>
  <c r="AR44" i="1"/>
  <c r="AT44" i="1"/>
  <c r="AU44" i="1"/>
  <c r="AV44" i="1"/>
  <c r="AX44" i="1"/>
  <c r="AY44" i="1"/>
  <c r="AZ44" i="1"/>
  <c r="AW167" i="1"/>
  <c r="AS167" i="1"/>
  <c r="AO167" i="1"/>
  <c r="AK167" i="1"/>
  <c r="AG167" i="1"/>
  <c r="AC167" i="1"/>
  <c r="Y167" i="1"/>
  <c r="U167" i="1"/>
  <c r="Q167" i="1"/>
  <c r="M167" i="1"/>
  <c r="I167" i="1"/>
  <c r="H167" i="1"/>
  <c r="G167" i="1"/>
  <c r="F167" i="1"/>
  <c r="AW52" i="1"/>
  <c r="AS52" i="1"/>
  <c r="AO52" i="1"/>
  <c r="AK52" i="1"/>
  <c r="AG52" i="1"/>
  <c r="AC52" i="1"/>
  <c r="Y52" i="1"/>
  <c r="U52" i="1"/>
  <c r="Q52" i="1"/>
  <c r="M52" i="1"/>
  <c r="I52" i="1"/>
  <c r="H52" i="1"/>
  <c r="G52" i="1"/>
  <c r="F52" i="1"/>
  <c r="AW51" i="1"/>
  <c r="AS51" i="1"/>
  <c r="AO51" i="1"/>
  <c r="AK51" i="1"/>
  <c r="AG51" i="1"/>
  <c r="AC51" i="1"/>
  <c r="Y51" i="1"/>
  <c r="U51" i="1"/>
  <c r="Q51" i="1"/>
  <c r="M51" i="1"/>
  <c r="I51" i="1"/>
  <c r="H51" i="1"/>
  <c r="G51" i="1"/>
  <c r="F51" i="1"/>
  <c r="AW50" i="1"/>
  <c r="AS50" i="1"/>
  <c r="AO50" i="1"/>
  <c r="AK50" i="1"/>
  <c r="AG50" i="1"/>
  <c r="AC50" i="1"/>
  <c r="Y50" i="1"/>
  <c r="U50" i="1"/>
  <c r="Q50" i="1"/>
  <c r="M50" i="1"/>
  <c r="I50" i="1"/>
  <c r="H50" i="1"/>
  <c r="G50" i="1"/>
  <c r="F50" i="1"/>
  <c r="AW49" i="1"/>
  <c r="AS49" i="1"/>
  <c r="AO49" i="1"/>
  <c r="AK49" i="1"/>
  <c r="AG49" i="1"/>
  <c r="AC49" i="1"/>
  <c r="Y49" i="1"/>
  <c r="U49" i="1"/>
  <c r="Q49" i="1"/>
  <c r="M49" i="1"/>
  <c r="I49" i="1"/>
  <c r="H49" i="1"/>
  <c r="G49" i="1"/>
  <c r="F49" i="1"/>
  <c r="AW190" i="1"/>
  <c r="AW189" i="1" s="1"/>
  <c r="AS190" i="1"/>
  <c r="AS189" i="1" s="1"/>
  <c r="AO190" i="1"/>
  <c r="AO189" i="1" s="1"/>
  <c r="AK190" i="1"/>
  <c r="AK189" i="1" s="1"/>
  <c r="AG190" i="1"/>
  <c r="AG189" i="1" s="1"/>
  <c r="AC190" i="1"/>
  <c r="AC189" i="1" s="1"/>
  <c r="Y190" i="1"/>
  <c r="Y189" i="1" s="1"/>
  <c r="U190" i="1"/>
  <c r="U189" i="1" s="1"/>
  <c r="Q190" i="1"/>
  <c r="Q189" i="1" s="1"/>
  <c r="M190" i="1"/>
  <c r="M189" i="1" s="1"/>
  <c r="I190" i="1"/>
  <c r="I189" i="1" s="1"/>
  <c r="H190" i="1"/>
  <c r="H189" i="1" s="1"/>
  <c r="G190" i="1"/>
  <c r="G189" i="1" s="1"/>
  <c r="F190" i="1"/>
  <c r="F189" i="1" s="1"/>
  <c r="AZ189" i="1"/>
  <c r="AY189" i="1"/>
  <c r="AX189" i="1"/>
  <c r="AV189" i="1"/>
  <c r="AU189" i="1"/>
  <c r="AT189" i="1"/>
  <c r="AR189" i="1"/>
  <c r="AQ189" i="1"/>
  <c r="AP189" i="1"/>
  <c r="AN189" i="1"/>
  <c r="AM189" i="1"/>
  <c r="AL189" i="1"/>
  <c r="AJ189" i="1"/>
  <c r="AI189" i="1"/>
  <c r="AH189" i="1"/>
  <c r="AF189" i="1"/>
  <c r="AE189" i="1"/>
  <c r="AD189" i="1"/>
  <c r="AB189" i="1"/>
  <c r="AA189" i="1"/>
  <c r="Z189" i="1"/>
  <c r="X189" i="1"/>
  <c r="W189" i="1"/>
  <c r="V189" i="1"/>
  <c r="T189" i="1"/>
  <c r="S189" i="1"/>
  <c r="R189" i="1"/>
  <c r="P189" i="1"/>
  <c r="O189" i="1"/>
  <c r="N189" i="1"/>
  <c r="L189" i="1"/>
  <c r="K189" i="1"/>
  <c r="J189" i="1"/>
  <c r="K44" i="1" l="1"/>
  <c r="K43" i="1" s="1"/>
  <c r="AF43" i="1"/>
  <c r="AM43" i="1"/>
  <c r="AE43" i="1"/>
  <c r="AN43" i="1"/>
  <c r="AL43" i="1"/>
  <c r="AD43" i="1"/>
  <c r="AZ43" i="1"/>
  <c r="AR43" i="1"/>
  <c r="AJ43" i="1"/>
  <c r="AB43" i="1"/>
  <c r="T43" i="1"/>
  <c r="L43" i="1"/>
  <c r="AY43" i="1"/>
  <c r="AQ43" i="1"/>
  <c r="AI43" i="1"/>
  <c r="AA43" i="1"/>
  <c r="S43" i="1"/>
  <c r="J43" i="1"/>
  <c r="AX43" i="1"/>
  <c r="AP43" i="1"/>
  <c r="AH43" i="1"/>
  <c r="Z43" i="1"/>
  <c r="R43" i="1"/>
  <c r="AV43" i="1"/>
  <c r="P43" i="1"/>
  <c r="X43" i="1"/>
  <c r="AU43" i="1"/>
  <c r="O43" i="1"/>
  <c r="AT43" i="1"/>
  <c r="V43" i="1"/>
  <c r="N43" i="1"/>
  <c r="W43" i="1"/>
  <c r="E171" i="1"/>
  <c r="E167" i="1"/>
  <c r="E51" i="1"/>
  <c r="E49" i="1"/>
  <c r="E50" i="1"/>
  <c r="E52" i="1"/>
  <c r="E190" i="1"/>
  <c r="E189" i="1" s="1"/>
  <c r="H178" i="1"/>
  <c r="H177" i="1" s="1"/>
  <c r="H176" i="1" s="1"/>
  <c r="AW178" i="1"/>
  <c r="AW177" i="1" s="1"/>
  <c r="AW176" i="1" s="1"/>
  <c r="AS178" i="1"/>
  <c r="AS177" i="1" s="1"/>
  <c r="AS176" i="1" s="1"/>
  <c r="AO178" i="1"/>
  <c r="AO177" i="1" s="1"/>
  <c r="AO176" i="1" s="1"/>
  <c r="AK178" i="1"/>
  <c r="AK177" i="1" s="1"/>
  <c r="AK176" i="1" s="1"/>
  <c r="AG178" i="1"/>
  <c r="AG177" i="1" s="1"/>
  <c r="AG176" i="1" s="1"/>
  <c r="AC178" i="1"/>
  <c r="AC177" i="1" s="1"/>
  <c r="AC176" i="1" s="1"/>
  <c r="Y178" i="1"/>
  <c r="Y177" i="1" s="1"/>
  <c r="Y176" i="1" s="1"/>
  <c r="U178" i="1"/>
  <c r="U177" i="1" s="1"/>
  <c r="U176" i="1" s="1"/>
  <c r="Q178" i="1"/>
  <c r="Q177" i="1" s="1"/>
  <c r="Q176" i="1" s="1"/>
  <c r="M178" i="1"/>
  <c r="M177" i="1" s="1"/>
  <c r="M176" i="1" s="1"/>
  <c r="AW170" i="1"/>
  <c r="AW169" i="1" s="1"/>
  <c r="AS170" i="1"/>
  <c r="AS169" i="1" s="1"/>
  <c r="AO170" i="1"/>
  <c r="AO169" i="1" s="1"/>
  <c r="AK170" i="1"/>
  <c r="AK169" i="1" s="1"/>
  <c r="AG170" i="1"/>
  <c r="AG169" i="1" s="1"/>
  <c r="AC170" i="1"/>
  <c r="AC169" i="1" s="1"/>
  <c r="Y170" i="1"/>
  <c r="Y169" i="1" s="1"/>
  <c r="U170" i="1"/>
  <c r="U169" i="1" s="1"/>
  <c r="Q170" i="1"/>
  <c r="Q169" i="1" s="1"/>
  <c r="M170" i="1"/>
  <c r="M169" i="1" s="1"/>
  <c r="AW166" i="1"/>
  <c r="AS166" i="1"/>
  <c r="AO166" i="1"/>
  <c r="AK166" i="1"/>
  <c r="AG166" i="1"/>
  <c r="AC166" i="1"/>
  <c r="Y166" i="1"/>
  <c r="U166" i="1"/>
  <c r="Q166" i="1"/>
  <c r="M166" i="1"/>
  <c r="AW165" i="1"/>
  <c r="AS165" i="1"/>
  <c r="AO165" i="1"/>
  <c r="AK165" i="1"/>
  <c r="AG165" i="1"/>
  <c r="AC165" i="1"/>
  <c r="Y165" i="1"/>
  <c r="U165" i="1"/>
  <c r="Q165" i="1"/>
  <c r="M165" i="1"/>
  <c r="AW48" i="1"/>
  <c r="AS48" i="1"/>
  <c r="AO48" i="1"/>
  <c r="AK48" i="1"/>
  <c r="AG48" i="1"/>
  <c r="AC48" i="1"/>
  <c r="Y48" i="1"/>
  <c r="U48" i="1"/>
  <c r="Q48" i="1"/>
  <c r="M48" i="1"/>
  <c r="AW47" i="1"/>
  <c r="AS47" i="1"/>
  <c r="AO47" i="1"/>
  <c r="AK47" i="1"/>
  <c r="AG47" i="1"/>
  <c r="AC47" i="1"/>
  <c r="Y47" i="1"/>
  <c r="U47" i="1"/>
  <c r="Q47" i="1"/>
  <c r="M47" i="1"/>
  <c r="AW46" i="1"/>
  <c r="AS46" i="1"/>
  <c r="AO46" i="1"/>
  <c r="AK46" i="1"/>
  <c r="AG46" i="1"/>
  <c r="AC46" i="1"/>
  <c r="Y46" i="1"/>
  <c r="U46" i="1"/>
  <c r="Q46" i="1"/>
  <c r="M46" i="1"/>
  <c r="AW45" i="1"/>
  <c r="AS45" i="1"/>
  <c r="AO45" i="1"/>
  <c r="AK45" i="1"/>
  <c r="AG45" i="1"/>
  <c r="AC45" i="1"/>
  <c r="Y45" i="1"/>
  <c r="U45" i="1"/>
  <c r="Q45" i="1"/>
  <c r="M45" i="1"/>
  <c r="AW164" i="1"/>
  <c r="AS164" i="1"/>
  <c r="AO164" i="1"/>
  <c r="AK164" i="1"/>
  <c r="AG164" i="1"/>
  <c r="AC164" i="1"/>
  <c r="Y164" i="1"/>
  <c r="U164" i="1"/>
  <c r="Q164" i="1"/>
  <c r="M164" i="1"/>
  <c r="AW163" i="1"/>
  <c r="AS163" i="1"/>
  <c r="AO163" i="1"/>
  <c r="AK163" i="1"/>
  <c r="AG163" i="1"/>
  <c r="AC163" i="1"/>
  <c r="Y163" i="1"/>
  <c r="U163" i="1"/>
  <c r="Q163" i="1"/>
  <c r="M163" i="1"/>
  <c r="AW162" i="1"/>
  <c r="AS162" i="1"/>
  <c r="AO162" i="1"/>
  <c r="AK162" i="1"/>
  <c r="AG162" i="1"/>
  <c r="AC162" i="1"/>
  <c r="Y162" i="1"/>
  <c r="U162" i="1"/>
  <c r="Q162" i="1"/>
  <c r="M162" i="1"/>
  <c r="AW161" i="1"/>
  <c r="AS161" i="1"/>
  <c r="AO161" i="1"/>
  <c r="AK161" i="1"/>
  <c r="AG161" i="1"/>
  <c r="AC161" i="1"/>
  <c r="Y161" i="1"/>
  <c r="U161" i="1"/>
  <c r="Q161" i="1"/>
  <c r="M161" i="1"/>
  <c r="AW160" i="1"/>
  <c r="AS160" i="1"/>
  <c r="AO160" i="1"/>
  <c r="AK160" i="1"/>
  <c r="AG160" i="1"/>
  <c r="AC160" i="1"/>
  <c r="Y160" i="1"/>
  <c r="U160" i="1"/>
  <c r="Q160" i="1"/>
  <c r="M160" i="1"/>
  <c r="M15" i="1"/>
  <c r="H170" i="1"/>
  <c r="H169" i="1" s="1"/>
  <c r="H161" i="1"/>
  <c r="H162" i="1"/>
  <c r="H163" i="1"/>
  <c r="H164" i="1"/>
  <c r="H45" i="1"/>
  <c r="H46" i="1"/>
  <c r="H47" i="1"/>
  <c r="H48" i="1"/>
  <c r="H165" i="1"/>
  <c r="H166" i="1"/>
  <c r="H160" i="1"/>
  <c r="F161" i="1"/>
  <c r="F162" i="1"/>
  <c r="F163" i="1"/>
  <c r="F164" i="1"/>
  <c r="F45" i="1"/>
  <c r="F46" i="1"/>
  <c r="F47" i="1"/>
  <c r="F48" i="1"/>
  <c r="F165" i="1"/>
  <c r="F166" i="1"/>
  <c r="AO159" i="1" l="1"/>
  <c r="AK159" i="1"/>
  <c r="Q159" i="1"/>
  <c r="AW159" i="1"/>
  <c r="AS159" i="1"/>
  <c r="U159" i="1"/>
  <c r="M159" i="1"/>
  <c r="H159" i="1"/>
  <c r="Y159" i="1"/>
  <c r="AC159" i="1"/>
  <c r="AG159" i="1"/>
  <c r="F44" i="1"/>
  <c r="H44" i="1"/>
  <c r="J10" i="1"/>
  <c r="N10" i="1"/>
  <c r="O10" i="1"/>
  <c r="R10" i="1"/>
  <c r="S10" i="1"/>
  <c r="V10" i="1"/>
  <c r="W10" i="1"/>
  <c r="Z10" i="1"/>
  <c r="AA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43" i="1" l="1"/>
  <c r="K12" i="1"/>
  <c r="K11" i="1" s="1"/>
  <c r="I170" i="1"/>
  <c r="I169" i="1" s="1"/>
  <c r="G170" i="1"/>
  <c r="G169" i="1" s="1"/>
  <c r="F170" i="1"/>
  <c r="F169" i="1" s="1"/>
  <c r="K10" i="1" l="1"/>
  <c r="E170" i="1"/>
  <c r="E169" i="1" s="1"/>
  <c r="I178" i="1"/>
  <c r="I177" i="1" s="1"/>
  <c r="I176" i="1" s="1"/>
  <c r="G178" i="1"/>
  <c r="G177" i="1" s="1"/>
  <c r="G176" i="1" s="1"/>
  <c r="F178" i="1"/>
  <c r="F177" i="1" s="1"/>
  <c r="F176" i="1" s="1"/>
  <c r="I166" i="1"/>
  <c r="E166" i="1" s="1"/>
  <c r="G166" i="1"/>
  <c r="I165" i="1"/>
  <c r="E165" i="1" s="1"/>
  <c r="G165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H11" i="1" s="1"/>
  <c r="F13" i="1"/>
  <c r="F15" i="1"/>
  <c r="F16" i="1"/>
  <c r="F12" i="1"/>
  <c r="F11" i="1" s="1"/>
  <c r="G12" i="1"/>
  <c r="I48" i="1"/>
  <c r="E48" i="1" s="1"/>
  <c r="G48" i="1"/>
  <c r="M11" i="1" l="1"/>
  <c r="Q11" i="1"/>
  <c r="U11" i="1"/>
  <c r="Y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178" i="1"/>
  <c r="E177" i="1" s="1"/>
  <c r="E176" i="1" s="1"/>
  <c r="I47" i="1"/>
  <c r="E47" i="1" s="1"/>
  <c r="G47" i="1"/>
  <c r="AW44" i="1" l="1"/>
  <c r="AW43" i="1" s="1"/>
  <c r="AW10" i="1" s="1"/>
  <c r="AS44" i="1"/>
  <c r="AS43" i="1" s="1"/>
  <c r="AS10" i="1" s="1"/>
  <c r="AO44" i="1"/>
  <c r="AO43" i="1" s="1"/>
  <c r="AO10" i="1" s="1"/>
  <c r="AK44" i="1"/>
  <c r="AK43" i="1" s="1"/>
  <c r="AK10" i="1" s="1"/>
  <c r="AG44" i="1"/>
  <c r="AG43" i="1" s="1"/>
  <c r="AG10" i="1" s="1"/>
  <c r="AC44" i="1"/>
  <c r="AC43" i="1" s="1"/>
  <c r="AC10" i="1" s="1"/>
  <c r="Y44" i="1"/>
  <c r="Y43" i="1" s="1"/>
  <c r="Y10" i="1" s="1"/>
  <c r="U44" i="1"/>
  <c r="U43" i="1" s="1"/>
  <c r="U10" i="1" s="1"/>
  <c r="I12" i="1" l="1"/>
  <c r="E12" i="1" l="1"/>
  <c r="Q44" i="1"/>
  <c r="Q43" i="1" s="1"/>
  <c r="Q10" i="1" s="1"/>
  <c r="I162" i="1"/>
  <c r="E162" i="1" s="1"/>
  <c r="G162" i="1"/>
  <c r="G15" i="1"/>
  <c r="I15" i="1"/>
  <c r="E15" i="1" s="1"/>
  <c r="G16" i="1"/>
  <c r="I16" i="1"/>
  <c r="E16" i="1" s="1"/>
  <c r="H10" i="1" l="1"/>
  <c r="M44" i="1"/>
  <c r="M43" i="1" s="1"/>
  <c r="M10" i="1" s="1"/>
  <c r="G46" i="1"/>
  <c r="I46" i="1"/>
  <c r="E46" i="1" s="1"/>
  <c r="I45" i="1" l="1"/>
  <c r="I44" i="1" s="1"/>
  <c r="G163" i="1" l="1"/>
  <c r="G164" i="1"/>
  <c r="E45" i="1"/>
  <c r="E44" i="1" s="1"/>
  <c r="G45" i="1"/>
  <c r="G44" i="1" s="1"/>
  <c r="I164" i="1"/>
  <c r="I163" i="1"/>
  <c r="E163" i="1" s="1"/>
  <c r="I161" i="1"/>
  <c r="E161" i="1" s="1"/>
  <c r="I160" i="1"/>
  <c r="G161" i="1"/>
  <c r="I159" i="1" l="1"/>
  <c r="I43" i="1" s="1"/>
  <c r="E164" i="1"/>
  <c r="G13" i="1" l="1"/>
  <c r="G11" i="1" s="1"/>
  <c r="I13" i="1"/>
  <c r="I11" i="1" s="1"/>
  <c r="I10" i="1" l="1"/>
  <c r="E13" i="1"/>
  <c r="E11" i="1" s="1"/>
  <c r="F160" i="1" l="1"/>
  <c r="G160" i="1"/>
  <c r="G159" i="1" s="1"/>
  <c r="F159" i="1" l="1"/>
  <c r="F43" i="1" s="1"/>
  <c r="F10" i="1" s="1"/>
  <c r="E160" i="1"/>
  <c r="E159" i="1" s="1"/>
  <c r="G43" i="1" l="1"/>
  <c r="G10" i="1" s="1"/>
  <c r="E43" i="1" l="1"/>
  <c r="E10" i="1" s="1"/>
</calcChain>
</file>

<file path=xl/sharedStrings.xml><?xml version="1.0" encoding="utf-8"?>
<sst xmlns="http://schemas.openxmlformats.org/spreadsheetml/2006/main" count="892" uniqueCount="463">
  <si>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</si>
  <si>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</si>
  <si>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</si>
  <si>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</si>
  <si>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</si>
  <si>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</si>
  <si>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</si>
  <si>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</si>
  <si>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</si>
  <si>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</si>
  <si>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</si>
  <si>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</si>
  <si>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</si>
  <si>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</si>
  <si>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</si>
  <si>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</si>
  <si>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</si>
  <si>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</si>
  <si>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</si>
  <si>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</si>
  <si>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</si>
  <si>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</si>
  <si>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</si>
  <si>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</si>
  <si>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</si>
  <si>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</si>
  <si>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</si>
  <si>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</si>
  <si>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</si>
  <si>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</si>
  <si>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</si>
  <si>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</si>
  <si>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</si>
  <si>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</si>
  <si>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</si>
  <si>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</si>
  <si>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</si>
  <si>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</si>
  <si>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</si>
  <si>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</si>
  <si>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</si>
  <si>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</si>
  <si>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</si>
  <si>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</si>
  <si>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</si>
  <si>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</si>
  <si>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</si>
  <si>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</si>
  <si>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</si>
  <si>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</si>
  <si>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</si>
  <si>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</si>
  <si>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</si>
  <si>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</si>
  <si>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</si>
  <si>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</si>
  <si>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</si>
  <si>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</si>
  <si>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</si>
  <si>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</si>
  <si>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</si>
  <si>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</si>
  <si>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</si>
  <si>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</si>
  <si>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</si>
  <si>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</si>
  <si>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</si>
  <si>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</si>
  <si>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</si>
  <si>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</si>
  <si>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</si>
  <si>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</si>
  <si>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</si>
  <si>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</si>
  <si>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</si>
  <si>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</si>
  <si>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</si>
  <si>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</si>
  <si>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</si>
  <si>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</si>
  <si>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</si>
  <si>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</si>
  <si>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</si>
  <si>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</si>
  <si>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</si>
  <si>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</si>
  <si>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</si>
  <si>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</si>
  <si>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</si>
  <si>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</si>
  <si>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</si>
  <si>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</si>
  <si>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</si>
  <si>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</si>
  <si>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</si>
  <si>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</si>
  <si>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</si>
  <si>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</si>
  <si>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</si>
  <si>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</si>
  <si>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</si>
  <si>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</si>
  <si>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</si>
  <si>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</si>
  <si>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</si>
  <si>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</si>
  <si>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</si>
  <si>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</si>
  <si>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</si>
  <si>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</si>
  <si>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</si>
  <si>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</si>
  <si>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</si>
  <si>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</si>
  <si>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</si>
  <si>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</si>
  <si>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</si>
  <si>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</si>
  <si>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</si>
  <si>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</si>
  <si>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</si>
  <si>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</si>
  <si>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</si>
  <si>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</si>
  <si>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</si>
  <si>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</si>
  <si>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</si>
  <si>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</si>
  <si>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</si>
  <si>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</si>
  <si>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</si>
  <si>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</si>
  <si>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</si>
  <si>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</si>
  <si>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</si>
  <si>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</si>
  <si>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</si>
  <si>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</si>
  <si>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</si>
  <si>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</si>
  <si>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</si>
  <si>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</si>
  <si>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</si>
  <si>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</si>
  <si>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</si>
  <si>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</si>
  <si>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</si>
  <si>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</si>
  <si>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</si>
  <si>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</si>
  <si>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</si>
  <si>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</si>
  <si>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</si>
  <si>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</si>
  <si>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</si>
  <si>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</si>
  <si>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</si>
  <si>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</si>
  <si>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</si>
  <si>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</si>
  <si>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</si>
  <si>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</si>
  <si>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</si>
  <si>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</si>
  <si>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</si>
  <si>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</si>
  <si>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</si>
  <si>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</si>
  <si>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</si>
  <si>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</si>
  <si>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</si>
  <si>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</si>
  <si>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</si>
  <si>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</si>
  <si>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</si>
  <si>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</si>
  <si>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</si>
  <si>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</si>
  <si>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</si>
  <si>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</si>
  <si>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</si>
  <si>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</si>
  <si>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</si>
  <si>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</si>
  <si>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</si>
  <si>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</si>
  <si>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</si>
  <si>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</si>
  <si>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</si>
  <si>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</si>
  <si>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</si>
  <si>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</si>
  <si>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</si>
  <si>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</si>
  <si>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</si>
  <si>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</si>
  <si>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</si>
  <si>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</si>
  <si>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</si>
  <si>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</si>
  <si>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</si>
  <si>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</si>
  <si>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</si>
  <si>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</si>
  <si>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</si>
  <si>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</si>
  <si>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</si>
  <si>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</si>
  <si>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</si>
  <si>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</si>
  <si>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</si>
  <si>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</si>
  <si>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</si>
  <si>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</si>
  <si>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</si>
  <si>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</si>
  <si>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</si>
  <si>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</si>
  <si>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</si>
  <si>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</si>
  <si>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</si>
  <si>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</si>
  <si>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</si>
  <si>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</si>
  <si>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</si>
  <si>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</si>
  <si>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</si>
  <si>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</si>
  <si>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</si>
  <si>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</si>
  <si>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</si>
  <si>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</si>
  <si>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</si>
  <si>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</si>
  <si>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</si>
  <si>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</si>
  <si>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</si>
  <si>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</si>
  <si>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</si>
  <si>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</si>
  <si>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</si>
  <si>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</si>
  <si>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</si>
  <si>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</si>
  <si>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</si>
  <si>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</si>
  <si>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</si>
  <si>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</si>
  <si>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</si>
  <si>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</si>
  <si>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</si>
  <si>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</si>
  <si>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</si>
  <si>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</si>
  <si>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</si>
  <si>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</si>
  <si>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</si>
  <si>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</si>
  <si>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</si>
  <si>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</si>
  <si>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</si>
  <si>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</si>
  <si>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</si>
  <si>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</si>
  <si>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</si>
  <si>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</si>
  <si>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</si>
  <si>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</si>
  <si>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</si>
  <si>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</si>
  <si>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</si>
  <si>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</si>
  <si>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</si>
  <si>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</si>
  <si>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</si>
  <si>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</si>
  <si>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</si>
  <si>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</si>
  <si>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</si>
  <si>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</si>
  <si>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</si>
  <si>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</si>
  <si>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</si>
  <si>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</si>
  <si>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</si>
  <si>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</si>
  <si>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</si>
  <si>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</si>
  <si>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</si>
  <si>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</si>
  <si>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</si>
  <si>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</si>
  <si>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</si>
  <si>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</si>
  <si>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</si>
  <si>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</si>
  <si>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</si>
  <si>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</si>
  <si>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</si>
  <si>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</si>
  <si>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</si>
  <si>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</si>
  <si>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</si>
  <si>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</si>
  <si>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</si>
  <si>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</si>
  <si>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</si>
  <si>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</si>
  <si>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</si>
  <si>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</si>
  <si>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</si>
  <si>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</si>
  <si>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</si>
  <si>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</si>
  <si>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</si>
  <si>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</si>
  <si>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</si>
  <si>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</si>
  <si>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</si>
  <si>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</si>
  <si>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</si>
  <si>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</si>
  <si>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</si>
  <si>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</si>
  <si>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</si>
  <si>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</si>
  <si>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</si>
  <si>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</si>
  <si>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</si>
  <si>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</si>
  <si>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</si>
  <si>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</si>
  <si>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</si>
  <si>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</si>
  <si>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</si>
  <si>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</si>
  <si>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</si>
  <si>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</si>
  <si>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</si>
  <si>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</si>
  <si>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</si>
  <si>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</si>
  <si>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</si>
  <si>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</si>
  <si>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</si>
  <si>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</si>
  <si>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</si>
  <si>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</si>
  <si>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</si>
  <si>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</si>
  <si>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</si>
  <si>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</si>
  <si>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</si>
  <si>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</si>
  <si>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</si>
  <si>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</si>
  <si>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</si>
  <si>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</si>
  <si>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</si>
  <si>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</si>
  <si>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</si>
  <si>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</si>
  <si>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</si>
  <si>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</si>
  <si>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</si>
  <si>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</si>
  <si>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</si>
  <si>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</si>
  <si>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</si>
  <si>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</si>
  <si>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</si>
  <si>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</si>
  <si>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</si>
  <si>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</si>
  <si>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</si>
  <si>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</si>
  <si>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</si>
  <si>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</si>
  <si>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</si>
  <si>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</si>
  <si>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</si>
  <si>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</si>
  <si>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</si>
  <si>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</si>
  <si>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</si>
  <si>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</si>
  <si>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</si>
  <si>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</si>
  <si>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</si>
  <si>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</si>
  <si>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</si>
  <si>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</si>
  <si>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</si>
  <si>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</si>
  <si>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</si>
  <si>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</si>
  <si>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</si>
  <si>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</si>
  <si>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</si>
  <si>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</si>
  <si>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</si>
  <si>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</si>
  <si>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</si>
  <si>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</si>
  <si>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</si>
  <si>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</si>
  <si>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</si>
  <si>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</si>
  <si>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</si>
  <si>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</si>
  <si>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</si>
  <si>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</si>
  <si>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</si>
  <si>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</si>
  <si>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</si>
  <si>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</si>
  <si>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</si>
  <si>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</si>
  <si>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</si>
  <si>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</si>
  <si>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</si>
  <si>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</si>
  <si>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</si>
  <si>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</si>
  <si>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</si>
  <si>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</si>
  <si>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</si>
  <si>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</si>
  <si>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</si>
  <si>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</si>
  <si>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</si>
  <si>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</si>
  <si>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</si>
  <si>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</si>
  <si>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</si>
  <si>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</si>
  <si>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</si>
  <si>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</si>
  <si>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</si>
  <si>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</si>
  <si>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</si>
  <si>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</si>
  <si>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</si>
  <si>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</si>
  <si>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</si>
  <si>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</si>
  <si>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</si>
  <si>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</si>
  <si>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</si>
  <si>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</si>
  <si>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Приобретение жилых домов в с. Несь Сельского поселения "Канинский сельсвоет" ЗР НАО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</si>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</sst>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170" fontId="3" fillId="0" borderId="3" xfId="4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10" zoomScale="110" zoomScaleNormal="100" zoomScaleSheetLayoutView="110" workbookViewId="0">
      <selection activeCell="N9" sqref="N9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6" t="s">
        <v>39</v>
      </c>
      <c r="L1" s="86"/>
      <c r="M1" s="86"/>
      <c r="N1" s="86"/>
      <c r="O1" s="86"/>
    </row>
    <row r="2" spans="1:15" ht="60" customHeight="1" x14ac:dyDescent="0.25">
      <c r="A2" s="87" t="s">
        <v>40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5" ht="36.75" customHeight="1" x14ac:dyDescent="0.25">
      <c r="A3" s="88" t="s">
        <v>25</v>
      </c>
      <c r="B3" s="88" t="s">
        <v>26</v>
      </c>
      <c r="C3" s="88" t="s">
        <v>27</v>
      </c>
      <c r="D3" s="88" t="s">
        <v>28</v>
      </c>
      <c r="E3" s="88" t="s">
        <v>29</v>
      </c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ht="53.25" customHeight="1" x14ac:dyDescent="0.25">
      <c r="A4" s="89"/>
      <c r="B4" s="89"/>
      <c r="C4" s="88"/>
      <c r="D4" s="88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90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0.8</v>
      </c>
      <c r="I5" s="38">
        <v>2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91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42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91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26.87</v>
      </c>
      <c r="J7" s="31">
        <v>26.87</v>
      </c>
      <c r="K7" s="108">
        <v>26.87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92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v>4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90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12</v>
      </c>
      <c r="J9" s="37">
        <v>2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91"/>
      <c r="B10" s="57" t="s">
        <v>285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92"/>
      <c r="B11" s="57" t="s">
        <v>336</v>
      </c>
      <c r="C11" s="56" t="s">
        <v>337</v>
      </c>
      <c r="D11" s="52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90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91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92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8">
        <v>0.4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v>1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93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94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94"/>
      <c r="B19" s="53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94"/>
      <c r="B20" s="53" t="s">
        <v>344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94"/>
      <c r="B21" s="53" t="s">
        <v>355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60" x14ac:dyDescent="0.25">
      <c r="A22" s="94"/>
      <c r="B22" s="53" t="s">
        <v>423</v>
      </c>
      <c r="C22" s="56" t="s">
        <v>128</v>
      </c>
      <c r="D22" s="56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A5:A8"/>
    <mergeCell ref="A12:A14"/>
    <mergeCell ref="A9:A11"/>
    <mergeCell ref="E3:O3"/>
    <mergeCell ref="A17:A22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01"/>
  <sheetViews>
    <sheetView tabSelected="1" view="pageBreakPreview" zoomScale="60" zoomScaleNormal="70" workbookViewId="0">
      <pane xSplit="4" ySplit="9" topLeftCell="E37" activePane="bottomRight" state="frozen"/>
      <selection pane="topRight" activeCell="E1" sqref="E1"/>
      <selection pane="bottomLeft" activeCell="A10" sqref="A10"/>
      <selection pane="bottomRight" activeCell="B34" sqref="B34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2" style="4" customWidth="1"/>
    <col min="30" max="30" width="13.85546875" style="1" customWidth="1"/>
    <col min="31" max="31" width="17" style="1" customWidth="1"/>
    <col min="32" max="32" width="15.7109375" style="6" customWidth="1"/>
    <col min="33" max="33" width="12.285156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101" t="s">
        <v>35</v>
      </c>
      <c r="AY1" s="101"/>
      <c r="AZ1" s="101"/>
    </row>
    <row r="2" spans="1:55" ht="44.25" customHeight="1" x14ac:dyDescent="0.25">
      <c r="AX2" s="101"/>
      <c r="AY2" s="101"/>
      <c r="AZ2" s="101"/>
    </row>
    <row r="3" spans="1:55" ht="30.75" customHeight="1" x14ac:dyDescent="0.25">
      <c r="A3" s="106" t="s">
        <v>34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"/>
      <c r="AJ3" s="1"/>
      <c r="AK3" s="1"/>
      <c r="AN3" s="1"/>
      <c r="AO3" s="1"/>
      <c r="AR3" s="1"/>
      <c r="AS3" s="1"/>
      <c r="AV3" s="1"/>
      <c r="AW3" s="1"/>
      <c r="AX3" s="101"/>
      <c r="AY3" s="101"/>
      <c r="AZ3" s="101"/>
      <c r="BA3" s="15"/>
      <c r="BB3" s="15"/>
      <c r="BC3" s="15"/>
    </row>
    <row r="4" spans="1:55" x14ac:dyDescent="0.25">
      <c r="E4" s="3"/>
    </row>
    <row r="5" spans="1:55" x14ac:dyDescent="0.25">
      <c r="A5" s="107" t="s">
        <v>0</v>
      </c>
      <c r="B5" s="105" t="s">
        <v>1</v>
      </c>
      <c r="C5" s="105" t="s">
        <v>2</v>
      </c>
      <c r="D5" s="105" t="s">
        <v>3</v>
      </c>
      <c r="E5" s="100" t="s">
        <v>4</v>
      </c>
      <c r="F5" s="100"/>
      <c r="G5" s="100"/>
      <c r="H5" s="100"/>
      <c r="I5" s="100" t="s">
        <v>5</v>
      </c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107"/>
      <c r="B6" s="105"/>
      <c r="C6" s="105"/>
      <c r="D6" s="105"/>
      <c r="E6" s="100"/>
      <c r="F6" s="100"/>
      <c r="G6" s="100"/>
      <c r="H6" s="100"/>
      <c r="I6" s="100" t="s">
        <v>6</v>
      </c>
      <c r="J6" s="100"/>
      <c r="K6" s="100"/>
      <c r="L6" s="100"/>
      <c r="M6" s="100" t="s">
        <v>7</v>
      </c>
      <c r="N6" s="100"/>
      <c r="O6" s="100"/>
      <c r="P6" s="100"/>
      <c r="Q6" s="100" t="s">
        <v>8</v>
      </c>
      <c r="R6" s="100"/>
      <c r="S6" s="100"/>
      <c r="T6" s="100"/>
      <c r="U6" s="100" t="s">
        <v>9</v>
      </c>
      <c r="V6" s="100"/>
      <c r="W6" s="100"/>
      <c r="X6" s="100"/>
      <c r="Y6" s="100" t="s">
        <v>10</v>
      </c>
      <c r="Z6" s="100"/>
      <c r="AA6" s="100"/>
      <c r="AB6" s="100"/>
      <c r="AC6" s="100" t="s">
        <v>11</v>
      </c>
      <c r="AD6" s="100"/>
      <c r="AE6" s="100"/>
      <c r="AF6" s="100"/>
      <c r="AG6" s="100" t="s">
        <v>12</v>
      </c>
      <c r="AH6" s="100"/>
      <c r="AI6" s="100"/>
      <c r="AJ6" s="100"/>
      <c r="AK6" s="100" t="s">
        <v>13</v>
      </c>
      <c r="AL6" s="100"/>
      <c r="AM6" s="100"/>
      <c r="AN6" s="100"/>
      <c r="AO6" s="100" t="s">
        <v>14</v>
      </c>
      <c r="AP6" s="100"/>
      <c r="AQ6" s="100"/>
      <c r="AR6" s="100"/>
      <c r="AS6" s="100" t="s">
        <v>15</v>
      </c>
      <c r="AT6" s="100"/>
      <c r="AU6" s="100"/>
      <c r="AV6" s="100"/>
      <c r="AW6" s="100" t="s">
        <v>16</v>
      </c>
      <c r="AX6" s="100"/>
      <c r="AY6" s="100"/>
      <c r="AZ6" s="100"/>
    </row>
    <row r="7" spans="1:55" x14ac:dyDescent="0.25">
      <c r="A7" s="107"/>
      <c r="B7" s="105"/>
      <c r="C7" s="105"/>
      <c r="D7" s="105"/>
      <c r="E7" s="103" t="s">
        <v>17</v>
      </c>
      <c r="F7" s="104"/>
      <c r="G7" s="104"/>
      <c r="H7" s="104"/>
      <c r="I7" s="103" t="s">
        <v>17</v>
      </c>
      <c r="J7" s="104"/>
      <c r="K7" s="104"/>
      <c r="L7" s="104"/>
      <c r="M7" s="103" t="s">
        <v>17</v>
      </c>
      <c r="N7" s="104"/>
      <c r="O7" s="104"/>
      <c r="P7" s="104"/>
      <c r="Q7" s="103" t="s">
        <v>17</v>
      </c>
      <c r="R7" s="104"/>
      <c r="S7" s="104"/>
      <c r="T7" s="104"/>
      <c r="U7" s="103" t="s">
        <v>17</v>
      </c>
      <c r="V7" s="104"/>
      <c r="W7" s="104"/>
      <c r="X7" s="104"/>
      <c r="Y7" s="103" t="s">
        <v>17</v>
      </c>
      <c r="Z7" s="104"/>
      <c r="AA7" s="104"/>
      <c r="AB7" s="104"/>
      <c r="AC7" s="103" t="s">
        <v>17</v>
      </c>
      <c r="AD7" s="104"/>
      <c r="AE7" s="104"/>
      <c r="AF7" s="104"/>
      <c r="AG7" s="103" t="s">
        <v>17</v>
      </c>
      <c r="AH7" s="104"/>
      <c r="AI7" s="104"/>
      <c r="AJ7" s="104"/>
      <c r="AK7" s="103" t="s">
        <v>17</v>
      </c>
      <c r="AL7" s="104"/>
      <c r="AM7" s="104"/>
      <c r="AN7" s="104"/>
      <c r="AO7" s="103" t="s">
        <v>17</v>
      </c>
      <c r="AP7" s="104"/>
      <c r="AQ7" s="104"/>
      <c r="AR7" s="104"/>
      <c r="AS7" s="103" t="s">
        <v>17</v>
      </c>
      <c r="AT7" s="104"/>
      <c r="AU7" s="104"/>
      <c r="AV7" s="104"/>
      <c r="AW7" s="103" t="s">
        <v>17</v>
      </c>
      <c r="AX7" s="104"/>
      <c r="AY7" s="104"/>
      <c r="AZ7" s="104"/>
    </row>
    <row r="8" spans="1:55" s="7" customFormat="1" ht="52.5" customHeight="1" x14ac:dyDescent="0.25">
      <c r="A8" s="107"/>
      <c r="B8" s="105"/>
      <c r="C8" s="105"/>
      <c r="D8" s="105"/>
      <c r="E8" s="103"/>
      <c r="F8" s="65" t="s">
        <v>18</v>
      </c>
      <c r="G8" s="65" t="s">
        <v>19</v>
      </c>
      <c r="H8" s="65" t="s">
        <v>20</v>
      </c>
      <c r="I8" s="103"/>
      <c r="J8" s="65" t="s">
        <v>18</v>
      </c>
      <c r="K8" s="65" t="s">
        <v>19</v>
      </c>
      <c r="L8" s="65" t="s">
        <v>20</v>
      </c>
      <c r="M8" s="103"/>
      <c r="N8" s="65" t="s">
        <v>18</v>
      </c>
      <c r="O8" s="65" t="s">
        <v>19</v>
      </c>
      <c r="P8" s="65" t="s">
        <v>20</v>
      </c>
      <c r="Q8" s="103"/>
      <c r="R8" s="65" t="s">
        <v>18</v>
      </c>
      <c r="S8" s="65" t="s">
        <v>19</v>
      </c>
      <c r="T8" s="65" t="s">
        <v>20</v>
      </c>
      <c r="U8" s="103"/>
      <c r="V8" s="65" t="s">
        <v>18</v>
      </c>
      <c r="W8" s="65" t="s">
        <v>19</v>
      </c>
      <c r="X8" s="65" t="s">
        <v>20</v>
      </c>
      <c r="Y8" s="103"/>
      <c r="Z8" s="65" t="s">
        <v>18</v>
      </c>
      <c r="AA8" s="65" t="s">
        <v>19</v>
      </c>
      <c r="AB8" s="65" t="s">
        <v>20</v>
      </c>
      <c r="AC8" s="103"/>
      <c r="AD8" s="65" t="s">
        <v>18</v>
      </c>
      <c r="AE8" s="65" t="s">
        <v>19</v>
      </c>
      <c r="AF8" s="65" t="s">
        <v>20</v>
      </c>
      <c r="AG8" s="103"/>
      <c r="AH8" s="65" t="s">
        <v>18</v>
      </c>
      <c r="AI8" s="65" t="s">
        <v>19</v>
      </c>
      <c r="AJ8" s="65" t="s">
        <v>20</v>
      </c>
      <c r="AK8" s="103"/>
      <c r="AL8" s="65" t="s">
        <v>18</v>
      </c>
      <c r="AM8" s="65" t="s">
        <v>19</v>
      </c>
      <c r="AN8" s="65" t="s">
        <v>20</v>
      </c>
      <c r="AO8" s="103"/>
      <c r="AP8" s="65" t="s">
        <v>18</v>
      </c>
      <c r="AQ8" s="65" t="s">
        <v>19</v>
      </c>
      <c r="AR8" s="65" t="s">
        <v>20</v>
      </c>
      <c r="AS8" s="103"/>
      <c r="AT8" s="65" t="s">
        <v>18</v>
      </c>
      <c r="AU8" s="65" t="s">
        <v>19</v>
      </c>
      <c r="AV8" s="65" t="s">
        <v>20</v>
      </c>
      <c r="AW8" s="103"/>
      <c r="AX8" s="65" t="s">
        <v>18</v>
      </c>
      <c r="AY8" s="65" t="s">
        <v>19</v>
      </c>
      <c r="AZ8" s="65" t="s">
        <v>20</v>
      </c>
    </row>
    <row r="9" spans="1:55" s="7" customFormat="1" x14ac:dyDescent="0.25">
      <c r="A9" s="64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4" t="s">
        <v>148</v>
      </c>
      <c r="J9" s="65">
        <v>10</v>
      </c>
      <c r="K9" s="65">
        <v>11</v>
      </c>
      <c r="L9" s="64" t="s">
        <v>149</v>
      </c>
      <c r="M9" s="65">
        <v>13</v>
      </c>
      <c r="N9" s="65">
        <v>14</v>
      </c>
      <c r="O9" s="65">
        <v>15</v>
      </c>
      <c r="P9" s="65">
        <v>16</v>
      </c>
      <c r="Q9" s="64" t="s">
        <v>150</v>
      </c>
      <c r="R9" s="65">
        <v>18</v>
      </c>
      <c r="S9" s="65">
        <v>19</v>
      </c>
      <c r="T9" s="64" t="s">
        <v>151</v>
      </c>
      <c r="U9" s="65">
        <v>21</v>
      </c>
      <c r="V9" s="65">
        <v>22</v>
      </c>
      <c r="W9" s="65">
        <v>23</v>
      </c>
      <c r="X9" s="65">
        <v>24</v>
      </c>
      <c r="Y9" s="64" t="s">
        <v>152</v>
      </c>
      <c r="Z9" s="65">
        <v>26</v>
      </c>
      <c r="AA9" s="65">
        <v>27</v>
      </c>
      <c r="AB9" s="64" t="s">
        <v>153</v>
      </c>
      <c r="AC9" s="65">
        <v>29</v>
      </c>
      <c r="AD9" s="65">
        <v>30</v>
      </c>
      <c r="AE9" s="65">
        <v>31</v>
      </c>
      <c r="AF9" s="65">
        <v>32</v>
      </c>
      <c r="AG9" s="64" t="s">
        <v>154</v>
      </c>
      <c r="AH9" s="65">
        <v>34</v>
      </c>
      <c r="AI9" s="65">
        <v>35</v>
      </c>
      <c r="AJ9" s="64" t="s">
        <v>155</v>
      </c>
      <c r="AK9" s="65">
        <v>37</v>
      </c>
      <c r="AL9" s="65">
        <v>38</v>
      </c>
      <c r="AM9" s="65">
        <v>39</v>
      </c>
      <c r="AN9" s="65">
        <v>40</v>
      </c>
      <c r="AO9" s="64" t="s">
        <v>156</v>
      </c>
      <c r="AP9" s="65">
        <v>42</v>
      </c>
      <c r="AQ9" s="65">
        <v>43</v>
      </c>
      <c r="AR9" s="64" t="s">
        <v>157</v>
      </c>
      <c r="AS9" s="65">
        <v>45</v>
      </c>
      <c r="AT9" s="65">
        <v>46</v>
      </c>
      <c r="AU9" s="65">
        <v>47</v>
      </c>
      <c r="AV9" s="65">
        <v>48</v>
      </c>
      <c r="AW9" s="64" t="s">
        <v>158</v>
      </c>
      <c r="AX9" s="65">
        <v>50</v>
      </c>
      <c r="AY9" s="65">
        <v>51</v>
      </c>
      <c r="AZ9" s="64" t="s">
        <v>159</v>
      </c>
    </row>
    <row r="10" spans="1:55" s="9" customFormat="1" x14ac:dyDescent="0.25">
      <c r="A10" s="64"/>
      <c r="B10" s="105" t="s">
        <v>33</v>
      </c>
      <c r="C10" s="105"/>
      <c r="D10" s="105"/>
      <c r="E10" s="8">
        <f t="shared" ref="E10:AZ10" si="0">E11+E43+E169+E176+E189+E191</f>
        <v>600298.5</v>
      </c>
      <c r="F10" s="8">
        <f t="shared" si="0"/>
        <v>178128.2</v>
      </c>
      <c r="G10" s="8">
        <f t="shared" si="0"/>
        <v>422170.30000000005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276872.89999999997</v>
      </c>
      <c r="Z10" s="8">
        <f t="shared" si="0"/>
        <v>178128.2</v>
      </c>
      <c r="AA10" s="8">
        <f t="shared" si="0"/>
        <v>98744.700000000012</v>
      </c>
      <c r="AB10" s="8">
        <f t="shared" si="0"/>
        <v>0</v>
      </c>
      <c r="AC10" s="8">
        <f t="shared" si="0"/>
        <v>6263.5</v>
      </c>
      <c r="AD10" s="8">
        <f t="shared" si="0"/>
        <v>0</v>
      </c>
      <c r="AE10" s="8">
        <f t="shared" si="0"/>
        <v>6263.5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64" t="s">
        <v>21</v>
      </c>
      <c r="B11" s="102" t="s">
        <v>36</v>
      </c>
      <c r="C11" s="102"/>
      <c r="D11" s="102"/>
      <c r="E11" s="8">
        <f t="shared" ref="E11:AZ11" si="1">SUM(E12:E42)</f>
        <v>295964.39999999997</v>
      </c>
      <c r="F11" s="8">
        <f t="shared" si="1"/>
        <v>178128.2</v>
      </c>
      <c r="G11" s="8">
        <f t="shared" si="1"/>
        <v>117836.20000000001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213577.5</v>
      </c>
      <c r="Z11" s="8">
        <f t="shared" si="1"/>
        <v>178128.2</v>
      </c>
      <c r="AA11" s="8">
        <f t="shared" si="1"/>
        <v>35449.30000000001</v>
      </c>
      <c r="AB11" s="8">
        <f t="shared" si="1"/>
        <v>0</v>
      </c>
      <c r="AC11" s="8">
        <f t="shared" si="1"/>
        <v>0</v>
      </c>
      <c r="AD11" s="8">
        <f t="shared" si="1"/>
        <v>0</v>
      </c>
      <c r="AE11" s="8">
        <f t="shared" si="1"/>
        <v>0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8" si="2">I12+M12+Q12+U12+Y12+AC12+AG12+AK12+AO12</f>
        <v>20754.899999999998</v>
      </c>
      <c r="F12" s="13">
        <f t="shared" ref="F12:F38" si="3">J12+N12+R12+V12+Z12+AD12+AH12+AL12+AP12</f>
        <v>0</v>
      </c>
      <c r="G12" s="13">
        <f t="shared" ref="G12:G38" si="4">K12+O12+S12+W12+AA12+AE12+AI12+AM12+AQ12</f>
        <v>20754.899999999998</v>
      </c>
      <c r="H12" s="13">
        <f t="shared" ref="H12:H38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47529.200000000004</v>
      </c>
      <c r="F14" s="13">
        <f t="shared" si="3"/>
        <v>42304.600000000006</v>
      </c>
      <c r="G14" s="13">
        <f t="shared" si="4"/>
        <v>5224.6000000000004</v>
      </c>
      <c r="H14" s="13">
        <f t="shared" si="5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6">O14</f>
        <v>0</v>
      </c>
      <c r="N14" s="29">
        <v>0</v>
      </c>
      <c r="O14" s="36">
        <v>0</v>
      </c>
      <c r="P14" s="29">
        <v>0</v>
      </c>
      <c r="Q14" s="13">
        <f t="shared" ref="Q14" si="17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0</v>
      </c>
      <c r="V14" s="36">
        <f>7188.2-7188.2</f>
        <v>0</v>
      </c>
      <c r="W14" s="36">
        <f>1850.2-1850.2</f>
        <v>0</v>
      </c>
      <c r="X14" s="29">
        <v>0</v>
      </c>
      <c r="Y14" s="13">
        <f>Z14+AA14</f>
        <v>47529.200000000004</v>
      </c>
      <c r="Z14" s="36">
        <f>16772.4+25532.2</f>
        <v>42304.600000000006</v>
      </c>
      <c r="AA14" s="36">
        <f>4317.1+907.5</f>
        <v>5224.6000000000004</v>
      </c>
      <c r="AB14" s="29">
        <v>0</v>
      </c>
      <c r="AC14" s="13">
        <f t="shared" ref="AC14" si="18">AE14</f>
        <v>0</v>
      </c>
      <c r="AD14" s="29">
        <v>0</v>
      </c>
      <c r="AE14" s="29">
        <v>0</v>
      </c>
      <c r="AF14" s="29">
        <v>0</v>
      </c>
      <c r="AG14" s="13">
        <f t="shared" ref="AG14" si="19">AI14</f>
        <v>0</v>
      </c>
      <c r="AH14" s="29">
        <v>0</v>
      </c>
      <c r="AI14" s="29">
        <v>0</v>
      </c>
      <c r="AJ14" s="29">
        <v>0</v>
      </c>
      <c r="AK14" s="13">
        <f t="shared" ref="AK14" si="20">AM14</f>
        <v>0</v>
      </c>
      <c r="AL14" s="29">
        <v>0</v>
      </c>
      <c r="AM14" s="29">
        <v>0</v>
      </c>
      <c r="AN14" s="29">
        <v>0</v>
      </c>
      <c r="AO14" s="13">
        <f t="shared" ref="AO14" si="21">AQ14</f>
        <v>0</v>
      </c>
      <c r="AP14" s="29">
        <v>0</v>
      </c>
      <c r="AQ14" s="29">
        <v>0</v>
      </c>
      <c r="AR14" s="29">
        <v>0</v>
      </c>
      <c r="AS14" s="13">
        <f t="shared" ref="AS14" si="22">AU14</f>
        <v>0</v>
      </c>
      <c r="AT14" s="29">
        <v>0</v>
      </c>
      <c r="AU14" s="29">
        <v>0</v>
      </c>
      <c r="AV14" s="29">
        <v>0</v>
      </c>
      <c r="AW14" s="13">
        <f t="shared" ref="AW14" si="23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4">K15</f>
        <v>500</v>
      </c>
      <c r="J15" s="29">
        <v>0</v>
      </c>
      <c r="K15" s="27">
        <v>500</v>
      </c>
      <c r="L15" s="29">
        <v>0</v>
      </c>
      <c r="M15" s="13">
        <f t="shared" ref="M15:M19" si="25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4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5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6">S16</f>
        <v>78</v>
      </c>
      <c r="R16" s="29">
        <v>0</v>
      </c>
      <c r="S16" s="36">
        <v>78</v>
      </c>
      <c r="T16" s="29">
        <v>0</v>
      </c>
      <c r="U16" s="13">
        <f t="shared" ref="U16:U19" si="27">W16</f>
        <v>0</v>
      </c>
      <c r="V16" s="29">
        <v>0</v>
      </c>
      <c r="W16" s="29">
        <v>0</v>
      </c>
      <c r="X16" s="29">
        <v>0</v>
      </c>
      <c r="Y16" s="13">
        <f t="shared" ref="Y16:Y19" si="28">AA16</f>
        <v>0</v>
      </c>
      <c r="Z16" s="29">
        <v>0</v>
      </c>
      <c r="AA16" s="29">
        <v>0</v>
      </c>
      <c r="AB16" s="29">
        <v>0</v>
      </c>
      <c r="AC16" s="13">
        <f t="shared" ref="AC16:AC19" si="29">AE16</f>
        <v>0</v>
      </c>
      <c r="AD16" s="29">
        <v>0</v>
      </c>
      <c r="AE16" s="29">
        <v>0</v>
      </c>
      <c r="AF16" s="29">
        <v>0</v>
      </c>
      <c r="AG16" s="13">
        <f t="shared" ref="AG16:AG19" si="30">AI16</f>
        <v>0</v>
      </c>
      <c r="AH16" s="29">
        <v>0</v>
      </c>
      <c r="AI16" s="29">
        <v>0</v>
      </c>
      <c r="AJ16" s="29">
        <v>0</v>
      </c>
      <c r="AK16" s="13">
        <f t="shared" ref="AK16:AK19" si="31">AM16</f>
        <v>0</v>
      </c>
      <c r="AL16" s="29">
        <v>0</v>
      </c>
      <c r="AM16" s="29">
        <v>0</v>
      </c>
      <c r="AN16" s="29">
        <v>0</v>
      </c>
      <c r="AO16" s="13">
        <f t="shared" ref="AO16:AO19" si="32">AQ16</f>
        <v>0</v>
      </c>
      <c r="AP16" s="29">
        <v>0</v>
      </c>
      <c r="AQ16" s="29">
        <v>0</v>
      </c>
      <c r="AR16" s="29">
        <v>0</v>
      </c>
      <c r="AS16" s="13">
        <f t="shared" ref="AS16:AS19" si="33">AU16</f>
        <v>0</v>
      </c>
      <c r="AT16" s="29">
        <v>0</v>
      </c>
      <c r="AU16" s="29">
        <v>0</v>
      </c>
      <c r="AV16" s="29">
        <v>0</v>
      </c>
      <c r="AW16" s="13">
        <f t="shared" ref="AW16:AW19" si="34">AY16</f>
        <v>0</v>
      </c>
      <c r="AX16" s="29">
        <v>0</v>
      </c>
      <c r="AY16" s="29">
        <v>0</v>
      </c>
      <c r="AZ16" s="29">
        <v>0</v>
      </c>
    </row>
    <row r="17" spans="1:52" ht="54.75" customHeight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8">
        <f t="shared" ref="I17" si="35">K17</f>
        <v>0</v>
      </c>
      <c r="J17" s="29">
        <v>0</v>
      </c>
      <c r="K17" s="35">
        <v>0</v>
      </c>
      <c r="L17" s="29">
        <v>0</v>
      </c>
      <c r="M17" s="13">
        <f t="shared" si="25"/>
        <v>0</v>
      </c>
      <c r="N17" s="29">
        <v>0</v>
      </c>
      <c r="O17" s="13">
        <f>7694.3-7694.3</f>
        <v>0</v>
      </c>
      <c r="P17" s="29">
        <v>0</v>
      </c>
      <c r="Q17" s="13">
        <f t="shared" si="26"/>
        <v>8000</v>
      </c>
      <c r="R17" s="29">
        <v>0</v>
      </c>
      <c r="S17" s="36">
        <v>8000</v>
      </c>
      <c r="T17" s="29">
        <v>0</v>
      </c>
      <c r="U17" s="13">
        <f t="shared" si="27"/>
        <v>0</v>
      </c>
      <c r="V17" s="29">
        <v>0</v>
      </c>
      <c r="W17" s="29">
        <v>0</v>
      </c>
      <c r="X17" s="29">
        <v>0</v>
      </c>
      <c r="Y17" s="13">
        <f t="shared" si="28"/>
        <v>0</v>
      </c>
      <c r="Z17" s="29">
        <v>0</v>
      </c>
      <c r="AA17" s="29">
        <v>0</v>
      </c>
      <c r="AB17" s="29">
        <v>0</v>
      </c>
      <c r="AC17" s="13">
        <f t="shared" si="29"/>
        <v>0</v>
      </c>
      <c r="AD17" s="29">
        <v>0</v>
      </c>
      <c r="AE17" s="29">
        <v>0</v>
      </c>
      <c r="AF17" s="29">
        <v>0</v>
      </c>
      <c r="AG17" s="13">
        <f t="shared" si="30"/>
        <v>0</v>
      </c>
      <c r="AH17" s="29">
        <v>0</v>
      </c>
      <c r="AI17" s="29">
        <v>0</v>
      </c>
      <c r="AJ17" s="29">
        <v>0</v>
      </c>
      <c r="AK17" s="13">
        <f t="shared" si="31"/>
        <v>0</v>
      </c>
      <c r="AL17" s="29">
        <v>0</v>
      </c>
      <c r="AM17" s="29">
        <v>0</v>
      </c>
      <c r="AN17" s="29">
        <v>0</v>
      </c>
      <c r="AO17" s="13">
        <f t="shared" si="32"/>
        <v>0</v>
      </c>
      <c r="AP17" s="29">
        <v>0</v>
      </c>
      <c r="AQ17" s="29">
        <v>0</v>
      </c>
      <c r="AR17" s="29">
        <v>0</v>
      </c>
      <c r="AS17" s="13">
        <f t="shared" si="33"/>
        <v>0</v>
      </c>
      <c r="AT17" s="29">
        <v>0</v>
      </c>
      <c r="AU17" s="29">
        <v>0</v>
      </c>
      <c r="AV17" s="29">
        <v>0</v>
      </c>
      <c r="AW17" s="13">
        <f t="shared" si="34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8">
        <f t="shared" ref="I18" si="36">K18</f>
        <v>0</v>
      </c>
      <c r="J18" s="29">
        <v>0</v>
      </c>
      <c r="K18" s="35">
        <v>0</v>
      </c>
      <c r="L18" s="29">
        <v>0</v>
      </c>
      <c r="M18" s="13">
        <f t="shared" si="25"/>
        <v>7764.2</v>
      </c>
      <c r="N18" s="29">
        <v>0</v>
      </c>
      <c r="O18" s="13">
        <v>7764.2</v>
      </c>
      <c r="P18" s="29">
        <v>0</v>
      </c>
      <c r="Q18" s="13">
        <f t="shared" si="26"/>
        <v>0</v>
      </c>
      <c r="R18" s="29">
        <v>0</v>
      </c>
      <c r="S18" s="29">
        <v>0</v>
      </c>
      <c r="T18" s="29">
        <v>0</v>
      </c>
      <c r="U18" s="13">
        <f t="shared" si="27"/>
        <v>0</v>
      </c>
      <c r="V18" s="29">
        <v>0</v>
      </c>
      <c r="W18" s="29">
        <v>0</v>
      </c>
      <c r="X18" s="29">
        <v>0</v>
      </c>
      <c r="Y18" s="13">
        <f t="shared" si="28"/>
        <v>0</v>
      </c>
      <c r="Z18" s="29">
        <v>0</v>
      </c>
      <c r="AA18" s="29">
        <v>0</v>
      </c>
      <c r="AB18" s="29">
        <v>0</v>
      </c>
      <c r="AC18" s="13">
        <f t="shared" si="29"/>
        <v>0</v>
      </c>
      <c r="AD18" s="29">
        <v>0</v>
      </c>
      <c r="AE18" s="29">
        <v>0</v>
      </c>
      <c r="AF18" s="29">
        <v>0</v>
      </c>
      <c r="AG18" s="13">
        <f t="shared" si="30"/>
        <v>0</v>
      </c>
      <c r="AH18" s="29">
        <v>0</v>
      </c>
      <c r="AI18" s="29">
        <v>0</v>
      </c>
      <c r="AJ18" s="29">
        <v>0</v>
      </c>
      <c r="AK18" s="13">
        <f t="shared" si="31"/>
        <v>0</v>
      </c>
      <c r="AL18" s="29">
        <v>0</v>
      </c>
      <c r="AM18" s="29">
        <v>0</v>
      </c>
      <c r="AN18" s="29">
        <v>0</v>
      </c>
      <c r="AO18" s="13">
        <f t="shared" si="32"/>
        <v>0</v>
      </c>
      <c r="AP18" s="29">
        <v>0</v>
      </c>
      <c r="AQ18" s="29">
        <v>0</v>
      </c>
      <c r="AR18" s="29">
        <v>0</v>
      </c>
      <c r="AS18" s="13">
        <f t="shared" si="33"/>
        <v>0</v>
      </c>
      <c r="AT18" s="29">
        <v>0</v>
      </c>
      <c r="AU18" s="29">
        <v>0</v>
      </c>
      <c r="AV18" s="29">
        <v>0</v>
      </c>
      <c r="AW18" s="13">
        <f t="shared" si="34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7">K19</f>
        <v>3658.8</v>
      </c>
      <c r="J19" s="29">
        <v>0</v>
      </c>
      <c r="K19" s="35">
        <v>3658.8</v>
      </c>
      <c r="L19" s="29">
        <v>0</v>
      </c>
      <c r="M19" s="13">
        <f t="shared" si="25"/>
        <v>0</v>
      </c>
      <c r="N19" s="29">
        <v>0</v>
      </c>
      <c r="O19" s="36">
        <f t="shared" ref="O19" si="38">3882.1-3882.1</f>
        <v>0</v>
      </c>
      <c r="P19" s="29">
        <v>0</v>
      </c>
      <c r="Q19" s="13">
        <f t="shared" si="26"/>
        <v>0</v>
      </c>
      <c r="R19" s="29">
        <v>0</v>
      </c>
      <c r="S19" s="36">
        <v>0</v>
      </c>
      <c r="T19" s="29">
        <v>0</v>
      </c>
      <c r="U19" s="13">
        <f t="shared" si="27"/>
        <v>0</v>
      </c>
      <c r="V19" s="29">
        <v>0</v>
      </c>
      <c r="W19" s="29">
        <v>0</v>
      </c>
      <c r="X19" s="29">
        <v>0</v>
      </c>
      <c r="Y19" s="13">
        <f t="shared" si="28"/>
        <v>0</v>
      </c>
      <c r="Z19" s="29">
        <v>0</v>
      </c>
      <c r="AA19" s="29">
        <v>0</v>
      </c>
      <c r="AB19" s="29">
        <v>0</v>
      </c>
      <c r="AC19" s="13">
        <f t="shared" si="29"/>
        <v>0</v>
      </c>
      <c r="AD19" s="29">
        <v>0</v>
      </c>
      <c r="AE19" s="29">
        <v>0</v>
      </c>
      <c r="AF19" s="29">
        <v>0</v>
      </c>
      <c r="AG19" s="13">
        <f t="shared" si="30"/>
        <v>0</v>
      </c>
      <c r="AH19" s="29">
        <v>0</v>
      </c>
      <c r="AI19" s="29">
        <v>0</v>
      </c>
      <c r="AJ19" s="29">
        <v>0</v>
      </c>
      <c r="AK19" s="13">
        <f t="shared" si="31"/>
        <v>0</v>
      </c>
      <c r="AL19" s="29">
        <v>0</v>
      </c>
      <c r="AM19" s="29">
        <v>0</v>
      </c>
      <c r="AN19" s="29">
        <v>0</v>
      </c>
      <c r="AO19" s="13">
        <f t="shared" si="32"/>
        <v>0</v>
      </c>
      <c r="AP19" s="29">
        <v>0</v>
      </c>
      <c r="AQ19" s="29">
        <v>0</v>
      </c>
      <c r="AR19" s="29">
        <v>0</v>
      </c>
      <c r="AS19" s="13">
        <f t="shared" si="33"/>
        <v>0</v>
      </c>
      <c r="AT19" s="29">
        <v>0</v>
      </c>
      <c r="AU19" s="29">
        <v>0</v>
      </c>
      <c r="AV19" s="29">
        <v>0</v>
      </c>
      <c r="AW19" s="13">
        <f t="shared" si="34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8">
        <f t="shared" ref="I20" si="39">K20</f>
        <v>0</v>
      </c>
      <c r="J20" s="29">
        <v>0</v>
      </c>
      <c r="K20" s="35">
        <v>0</v>
      </c>
      <c r="L20" s="29">
        <v>0</v>
      </c>
      <c r="M20" s="13">
        <f t="shared" ref="M20" si="40">O20</f>
        <v>850</v>
      </c>
      <c r="N20" s="29">
        <v>0</v>
      </c>
      <c r="O20" s="36">
        <v>850</v>
      </c>
      <c r="P20" s="29">
        <v>0</v>
      </c>
      <c r="Q20" s="13">
        <f t="shared" ref="Q20" si="41">S20</f>
        <v>0</v>
      </c>
      <c r="R20" s="29">
        <v>0</v>
      </c>
      <c r="S20" s="36">
        <v>0</v>
      </c>
      <c r="T20" s="29">
        <v>0</v>
      </c>
      <c r="U20" s="13">
        <f t="shared" ref="U20" si="42">W20</f>
        <v>0</v>
      </c>
      <c r="V20" s="29">
        <v>0</v>
      </c>
      <c r="W20" s="36">
        <v>0</v>
      </c>
      <c r="X20" s="29">
        <v>0</v>
      </c>
      <c r="Y20" s="13">
        <f t="shared" ref="Y20" si="43">AA20</f>
        <v>0</v>
      </c>
      <c r="Z20" s="29">
        <v>0</v>
      </c>
      <c r="AA20" s="29">
        <v>0</v>
      </c>
      <c r="AB20" s="29">
        <v>0</v>
      </c>
      <c r="AC20" s="13">
        <f t="shared" ref="AC20" si="44">AE20</f>
        <v>0</v>
      </c>
      <c r="AD20" s="29">
        <v>0</v>
      </c>
      <c r="AE20" s="29">
        <v>0</v>
      </c>
      <c r="AF20" s="29">
        <v>0</v>
      </c>
      <c r="AG20" s="13">
        <f t="shared" ref="AG20" si="45">AI20</f>
        <v>0</v>
      </c>
      <c r="AH20" s="29">
        <v>0</v>
      </c>
      <c r="AI20" s="29">
        <v>0</v>
      </c>
      <c r="AJ20" s="29">
        <v>0</v>
      </c>
      <c r="AK20" s="13">
        <f t="shared" ref="AK20" si="46">AM20</f>
        <v>0</v>
      </c>
      <c r="AL20" s="29">
        <v>0</v>
      </c>
      <c r="AM20" s="29">
        <v>0</v>
      </c>
      <c r="AN20" s="29">
        <v>0</v>
      </c>
      <c r="AO20" s="13">
        <f t="shared" ref="AO20" si="47">AQ20</f>
        <v>0</v>
      </c>
      <c r="AP20" s="29">
        <v>0</v>
      </c>
      <c r="AQ20" s="29">
        <v>0</v>
      </c>
      <c r="AR20" s="29">
        <v>0</v>
      </c>
      <c r="AS20" s="13">
        <f t="shared" ref="AS20" si="48">AU20</f>
        <v>0</v>
      </c>
      <c r="AT20" s="29">
        <v>0</v>
      </c>
      <c r="AU20" s="29">
        <v>0</v>
      </c>
      <c r="AV20" s="29">
        <v>0</v>
      </c>
      <c r="AW20" s="13">
        <f t="shared" ref="AW20" si="49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8">
        <f t="shared" ref="I21" si="50">K21</f>
        <v>0</v>
      </c>
      <c r="J21" s="29">
        <v>0</v>
      </c>
      <c r="K21" s="35">
        <v>0</v>
      </c>
      <c r="L21" s="29">
        <v>0</v>
      </c>
      <c r="M21" s="13">
        <f t="shared" ref="M21" si="51">O21</f>
        <v>106</v>
      </c>
      <c r="N21" s="29">
        <v>0</v>
      </c>
      <c r="O21" s="36">
        <v>106</v>
      </c>
      <c r="P21" s="29">
        <v>0</v>
      </c>
      <c r="Q21" s="13">
        <f t="shared" ref="Q21" si="52">S21</f>
        <v>0</v>
      </c>
      <c r="R21" s="29">
        <v>0</v>
      </c>
      <c r="S21" s="36">
        <v>0</v>
      </c>
      <c r="T21" s="29">
        <v>0</v>
      </c>
      <c r="U21" s="13">
        <f t="shared" ref="U21" si="53">W21</f>
        <v>0</v>
      </c>
      <c r="V21" s="29">
        <v>0</v>
      </c>
      <c r="W21" s="36">
        <v>0</v>
      </c>
      <c r="X21" s="29">
        <v>0</v>
      </c>
      <c r="Y21" s="13">
        <f t="shared" ref="Y21" si="54">AA21</f>
        <v>0</v>
      </c>
      <c r="Z21" s="29">
        <v>0</v>
      </c>
      <c r="AA21" s="29">
        <v>0</v>
      </c>
      <c r="AB21" s="29">
        <v>0</v>
      </c>
      <c r="AC21" s="13">
        <f t="shared" ref="AC21" si="55">AE21</f>
        <v>0</v>
      </c>
      <c r="AD21" s="29">
        <v>0</v>
      </c>
      <c r="AE21" s="29">
        <v>0</v>
      </c>
      <c r="AF21" s="29">
        <v>0</v>
      </c>
      <c r="AG21" s="13">
        <f t="shared" ref="AG21" si="56">AI21</f>
        <v>0</v>
      </c>
      <c r="AH21" s="29">
        <v>0</v>
      </c>
      <c r="AI21" s="29">
        <v>0</v>
      </c>
      <c r="AJ21" s="29">
        <v>0</v>
      </c>
      <c r="AK21" s="13">
        <f t="shared" ref="AK21" si="57">AM21</f>
        <v>0</v>
      </c>
      <c r="AL21" s="29">
        <v>0</v>
      </c>
      <c r="AM21" s="29">
        <v>0</v>
      </c>
      <c r="AN21" s="29">
        <v>0</v>
      </c>
      <c r="AO21" s="13">
        <f t="shared" ref="AO21" si="58">AQ21</f>
        <v>0</v>
      </c>
      <c r="AP21" s="29">
        <v>0</v>
      </c>
      <c r="AQ21" s="29">
        <v>0</v>
      </c>
      <c r="AR21" s="29">
        <v>0</v>
      </c>
      <c r="AS21" s="13">
        <f t="shared" ref="AS21" si="59">AU21</f>
        <v>0</v>
      </c>
      <c r="AT21" s="29">
        <v>0</v>
      </c>
      <c r="AU21" s="29">
        <v>0</v>
      </c>
      <c r="AV21" s="29">
        <v>0</v>
      </c>
      <c r="AW21" s="13">
        <f t="shared" ref="AW21" si="60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8">
        <f t="shared" ref="I22" si="61">K22</f>
        <v>0</v>
      </c>
      <c r="J22" s="29">
        <v>0</v>
      </c>
      <c r="K22" s="35">
        <v>0</v>
      </c>
      <c r="L22" s="29">
        <v>0</v>
      </c>
      <c r="M22" s="13">
        <f t="shared" ref="M22" si="62">O22</f>
        <v>260</v>
      </c>
      <c r="N22" s="29">
        <v>0</v>
      </c>
      <c r="O22" s="36">
        <v>260</v>
      </c>
      <c r="P22" s="29">
        <v>0</v>
      </c>
      <c r="Q22" s="13">
        <f t="shared" ref="Q22" si="63">S22</f>
        <v>0</v>
      </c>
      <c r="R22" s="29">
        <v>0</v>
      </c>
      <c r="S22" s="36">
        <v>0</v>
      </c>
      <c r="T22" s="29">
        <v>0</v>
      </c>
      <c r="U22" s="13">
        <f t="shared" ref="U22" si="64">W22</f>
        <v>0</v>
      </c>
      <c r="V22" s="29">
        <v>0</v>
      </c>
      <c r="W22" s="36">
        <v>0</v>
      </c>
      <c r="X22" s="29">
        <v>0</v>
      </c>
      <c r="Y22" s="13">
        <f t="shared" ref="Y22" si="65">AA22</f>
        <v>0</v>
      </c>
      <c r="Z22" s="29">
        <v>0</v>
      </c>
      <c r="AA22" s="29">
        <v>0</v>
      </c>
      <c r="AB22" s="29">
        <v>0</v>
      </c>
      <c r="AC22" s="13">
        <f t="shared" ref="AC22" si="66">AE22</f>
        <v>0</v>
      </c>
      <c r="AD22" s="29">
        <v>0</v>
      </c>
      <c r="AE22" s="29">
        <v>0</v>
      </c>
      <c r="AF22" s="29">
        <v>0</v>
      </c>
      <c r="AG22" s="13">
        <f t="shared" ref="AG22" si="67">AI22</f>
        <v>0</v>
      </c>
      <c r="AH22" s="29">
        <v>0</v>
      </c>
      <c r="AI22" s="29">
        <v>0</v>
      </c>
      <c r="AJ22" s="29">
        <v>0</v>
      </c>
      <c r="AK22" s="13">
        <f t="shared" ref="AK22" si="68">AM22</f>
        <v>0</v>
      </c>
      <c r="AL22" s="29">
        <v>0</v>
      </c>
      <c r="AM22" s="29">
        <v>0</v>
      </c>
      <c r="AN22" s="29">
        <v>0</v>
      </c>
      <c r="AO22" s="13">
        <f t="shared" ref="AO22" si="69">AQ22</f>
        <v>0</v>
      </c>
      <c r="AP22" s="29">
        <v>0</v>
      </c>
      <c r="AQ22" s="29">
        <v>0</v>
      </c>
      <c r="AR22" s="29">
        <v>0</v>
      </c>
      <c r="AS22" s="13">
        <f t="shared" ref="AS22" si="70">AU22</f>
        <v>0</v>
      </c>
      <c r="AT22" s="29">
        <v>0</v>
      </c>
      <c r="AU22" s="29">
        <v>0</v>
      </c>
      <c r="AV22" s="29">
        <v>0</v>
      </c>
      <c r="AW22" s="13">
        <f t="shared" ref="AW22" si="71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8">
        <f t="shared" ref="I23" si="72">K23</f>
        <v>0</v>
      </c>
      <c r="J23" s="29">
        <v>0</v>
      </c>
      <c r="K23" s="35">
        <v>0</v>
      </c>
      <c r="L23" s="29">
        <v>0</v>
      </c>
      <c r="M23" s="13">
        <f t="shared" ref="M23" si="73">O23</f>
        <v>1800</v>
      </c>
      <c r="N23" s="29">
        <v>0</v>
      </c>
      <c r="O23" s="36">
        <v>1800</v>
      </c>
      <c r="P23" s="29">
        <v>0</v>
      </c>
      <c r="Q23" s="13">
        <f t="shared" ref="Q23" si="74">S23</f>
        <v>0</v>
      </c>
      <c r="R23" s="29">
        <v>0</v>
      </c>
      <c r="S23" s="36">
        <v>0</v>
      </c>
      <c r="T23" s="29">
        <v>0</v>
      </c>
      <c r="U23" s="13">
        <f t="shared" ref="U23" si="75">W23</f>
        <v>0</v>
      </c>
      <c r="V23" s="29">
        <v>0</v>
      </c>
      <c r="W23" s="36">
        <v>0</v>
      </c>
      <c r="X23" s="29">
        <v>0</v>
      </c>
      <c r="Y23" s="13">
        <f t="shared" ref="Y23" si="76">AA23</f>
        <v>0</v>
      </c>
      <c r="Z23" s="29">
        <v>0</v>
      </c>
      <c r="AA23" s="29">
        <v>0</v>
      </c>
      <c r="AB23" s="29">
        <v>0</v>
      </c>
      <c r="AC23" s="13">
        <f t="shared" ref="AC23" si="77">AE23</f>
        <v>0</v>
      </c>
      <c r="AD23" s="29">
        <v>0</v>
      </c>
      <c r="AE23" s="29">
        <v>0</v>
      </c>
      <c r="AF23" s="29">
        <v>0</v>
      </c>
      <c r="AG23" s="13">
        <f t="shared" ref="AG23" si="78">AI23</f>
        <v>0</v>
      </c>
      <c r="AH23" s="29">
        <v>0</v>
      </c>
      <c r="AI23" s="29">
        <v>0</v>
      </c>
      <c r="AJ23" s="29">
        <v>0</v>
      </c>
      <c r="AK23" s="13">
        <f t="shared" ref="AK23" si="79">AM23</f>
        <v>0</v>
      </c>
      <c r="AL23" s="29">
        <v>0</v>
      </c>
      <c r="AM23" s="29">
        <v>0</v>
      </c>
      <c r="AN23" s="29">
        <v>0</v>
      </c>
      <c r="AO23" s="13">
        <f t="shared" ref="AO23" si="80">AQ23</f>
        <v>0</v>
      </c>
      <c r="AP23" s="29">
        <v>0</v>
      </c>
      <c r="AQ23" s="29">
        <v>0</v>
      </c>
      <c r="AR23" s="29">
        <v>0</v>
      </c>
      <c r="AS23" s="13">
        <f t="shared" ref="AS23" si="81">AU23</f>
        <v>0</v>
      </c>
      <c r="AT23" s="29">
        <v>0</v>
      </c>
      <c r="AU23" s="29">
        <v>0</v>
      </c>
      <c r="AV23" s="29">
        <v>0</v>
      </c>
      <c r="AW23" s="13">
        <f t="shared" ref="AW23" si="82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8">
        <f t="shared" ref="I24" si="83">K24</f>
        <v>0</v>
      </c>
      <c r="J24" s="29">
        <v>0</v>
      </c>
      <c r="K24" s="35">
        <v>0</v>
      </c>
      <c r="L24" s="29">
        <v>0</v>
      </c>
      <c r="M24" s="13">
        <f t="shared" ref="M24" si="84">O24</f>
        <v>0</v>
      </c>
      <c r="N24" s="29">
        <v>0</v>
      </c>
      <c r="O24" s="36">
        <v>0</v>
      </c>
      <c r="P24" s="29">
        <v>0</v>
      </c>
      <c r="Q24" s="13">
        <f t="shared" ref="Q24" si="85">S24</f>
        <v>0</v>
      </c>
      <c r="R24" s="29">
        <v>0</v>
      </c>
      <c r="S24" s="36">
        <v>0</v>
      </c>
      <c r="T24" s="29">
        <v>0</v>
      </c>
      <c r="U24" s="13">
        <f t="shared" ref="U24" si="86">W24</f>
        <v>2198.1</v>
      </c>
      <c r="V24" s="29">
        <v>0</v>
      </c>
      <c r="W24" s="36">
        <v>2198.1</v>
      </c>
      <c r="X24" s="29">
        <v>0</v>
      </c>
      <c r="Y24" s="13">
        <f t="shared" ref="Y24" si="87">AA24</f>
        <v>0</v>
      </c>
      <c r="Z24" s="29">
        <v>0</v>
      </c>
      <c r="AA24" s="29">
        <v>0</v>
      </c>
      <c r="AB24" s="29">
        <v>0</v>
      </c>
      <c r="AC24" s="13">
        <f t="shared" ref="AC24" si="88">AE24</f>
        <v>0</v>
      </c>
      <c r="AD24" s="29">
        <v>0</v>
      </c>
      <c r="AE24" s="29">
        <v>0</v>
      </c>
      <c r="AF24" s="29">
        <v>0</v>
      </c>
      <c r="AG24" s="13">
        <f t="shared" ref="AG24" si="89">AI24</f>
        <v>0</v>
      </c>
      <c r="AH24" s="29">
        <v>0</v>
      </c>
      <c r="AI24" s="29">
        <v>0</v>
      </c>
      <c r="AJ24" s="29">
        <v>0</v>
      </c>
      <c r="AK24" s="13">
        <f t="shared" ref="AK24" si="90">AM24</f>
        <v>0</v>
      </c>
      <c r="AL24" s="29">
        <v>0</v>
      </c>
      <c r="AM24" s="29">
        <v>0</v>
      </c>
      <c r="AN24" s="29">
        <v>0</v>
      </c>
      <c r="AO24" s="13">
        <f t="shared" ref="AO24" si="91">AQ24</f>
        <v>0</v>
      </c>
      <c r="AP24" s="29">
        <v>0</v>
      </c>
      <c r="AQ24" s="29">
        <v>0</v>
      </c>
      <c r="AR24" s="29">
        <v>0</v>
      </c>
      <c r="AS24" s="13">
        <f t="shared" ref="AS24" si="92">AU24</f>
        <v>0</v>
      </c>
      <c r="AT24" s="29">
        <v>0</v>
      </c>
      <c r="AU24" s="29">
        <v>0</v>
      </c>
      <c r="AV24" s="29">
        <v>0</v>
      </c>
      <c r="AW24" s="13">
        <f t="shared" ref="AW24" si="93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8">
        <f t="shared" ref="I25" si="94">K25</f>
        <v>0</v>
      </c>
      <c r="J25" s="29">
        <v>0</v>
      </c>
      <c r="K25" s="35">
        <v>0</v>
      </c>
      <c r="L25" s="29">
        <v>0</v>
      </c>
      <c r="M25" s="13">
        <f t="shared" ref="M25" si="95">O25</f>
        <v>0</v>
      </c>
      <c r="N25" s="29">
        <v>0</v>
      </c>
      <c r="O25" s="36">
        <v>0</v>
      </c>
      <c r="P25" s="29">
        <v>0</v>
      </c>
      <c r="Q25" s="13">
        <f t="shared" ref="Q25" si="96">S25</f>
        <v>1500</v>
      </c>
      <c r="R25" s="29">
        <v>0</v>
      </c>
      <c r="S25" s="36">
        <v>1500</v>
      </c>
      <c r="T25" s="29">
        <v>0</v>
      </c>
      <c r="U25" s="13">
        <f t="shared" ref="U25" si="97">W25</f>
        <v>0</v>
      </c>
      <c r="V25" s="29">
        <v>0</v>
      </c>
      <c r="W25" s="36">
        <v>0</v>
      </c>
      <c r="X25" s="29">
        <v>0</v>
      </c>
      <c r="Y25" s="13">
        <f t="shared" ref="Y25" si="98">AA25</f>
        <v>0</v>
      </c>
      <c r="Z25" s="29">
        <v>0</v>
      </c>
      <c r="AA25" s="29">
        <v>0</v>
      </c>
      <c r="AB25" s="29">
        <v>0</v>
      </c>
      <c r="AC25" s="13">
        <f t="shared" ref="AC25" si="99">AE25</f>
        <v>0</v>
      </c>
      <c r="AD25" s="29">
        <v>0</v>
      </c>
      <c r="AE25" s="29">
        <v>0</v>
      </c>
      <c r="AF25" s="29">
        <v>0</v>
      </c>
      <c r="AG25" s="13">
        <f t="shared" ref="AG25" si="100">AI25</f>
        <v>0</v>
      </c>
      <c r="AH25" s="29">
        <v>0</v>
      </c>
      <c r="AI25" s="29">
        <v>0</v>
      </c>
      <c r="AJ25" s="29">
        <v>0</v>
      </c>
      <c r="AK25" s="13">
        <f t="shared" ref="AK25" si="101">AM25</f>
        <v>0</v>
      </c>
      <c r="AL25" s="29">
        <v>0</v>
      </c>
      <c r="AM25" s="29">
        <v>0</v>
      </c>
      <c r="AN25" s="29">
        <v>0</v>
      </c>
      <c r="AO25" s="13">
        <f t="shared" ref="AO25" si="102">AQ25</f>
        <v>0</v>
      </c>
      <c r="AP25" s="29">
        <v>0</v>
      </c>
      <c r="AQ25" s="29">
        <v>0</v>
      </c>
      <c r="AR25" s="29">
        <v>0</v>
      </c>
      <c r="AS25" s="13">
        <f t="shared" ref="AS25" si="103">AU25</f>
        <v>0</v>
      </c>
      <c r="AT25" s="29">
        <v>0</v>
      </c>
      <c r="AU25" s="29">
        <v>0</v>
      </c>
      <c r="AV25" s="29">
        <v>0</v>
      </c>
      <c r="AW25" s="13">
        <f t="shared" ref="AW25" si="104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8">
        <f t="shared" ref="I26" si="105">K26</f>
        <v>0</v>
      </c>
      <c r="J26" s="29">
        <v>0</v>
      </c>
      <c r="K26" s="35">
        <v>0</v>
      </c>
      <c r="L26" s="29">
        <v>0</v>
      </c>
      <c r="M26" s="13">
        <f t="shared" ref="M26" si="106">O26</f>
        <v>0</v>
      </c>
      <c r="N26" s="29">
        <v>0</v>
      </c>
      <c r="O26" s="36">
        <v>0</v>
      </c>
      <c r="P26" s="29">
        <v>0</v>
      </c>
      <c r="Q26" s="13">
        <f t="shared" ref="Q26" si="107">S26</f>
        <v>8250</v>
      </c>
      <c r="R26" s="29">
        <v>0</v>
      </c>
      <c r="S26" s="36">
        <v>8250</v>
      </c>
      <c r="T26" s="29">
        <v>0</v>
      </c>
      <c r="U26" s="13">
        <f t="shared" ref="U26" si="108">W26</f>
        <v>0</v>
      </c>
      <c r="V26" s="29">
        <v>0</v>
      </c>
      <c r="W26" s="36">
        <v>0</v>
      </c>
      <c r="X26" s="29">
        <v>0</v>
      </c>
      <c r="Y26" s="13">
        <f t="shared" ref="Y26" si="109">AA26</f>
        <v>0</v>
      </c>
      <c r="Z26" s="29">
        <v>0</v>
      </c>
      <c r="AA26" s="29">
        <v>0</v>
      </c>
      <c r="AB26" s="29">
        <v>0</v>
      </c>
      <c r="AC26" s="13">
        <f t="shared" ref="AC26" si="110">AE26</f>
        <v>0</v>
      </c>
      <c r="AD26" s="29">
        <v>0</v>
      </c>
      <c r="AE26" s="29">
        <v>0</v>
      </c>
      <c r="AF26" s="29">
        <v>0</v>
      </c>
      <c r="AG26" s="13">
        <f t="shared" ref="AG26" si="111">AI26</f>
        <v>0</v>
      </c>
      <c r="AH26" s="29">
        <v>0</v>
      </c>
      <c r="AI26" s="29">
        <v>0</v>
      </c>
      <c r="AJ26" s="29">
        <v>0</v>
      </c>
      <c r="AK26" s="13">
        <f t="shared" ref="AK26" si="112">AM26</f>
        <v>0</v>
      </c>
      <c r="AL26" s="29">
        <v>0</v>
      </c>
      <c r="AM26" s="29">
        <v>0</v>
      </c>
      <c r="AN26" s="29">
        <v>0</v>
      </c>
      <c r="AO26" s="13">
        <f t="shared" ref="AO26" si="113">AQ26</f>
        <v>0</v>
      </c>
      <c r="AP26" s="29">
        <v>0</v>
      </c>
      <c r="AQ26" s="29">
        <v>0</v>
      </c>
      <c r="AR26" s="29">
        <v>0</v>
      </c>
      <c r="AS26" s="13">
        <f t="shared" ref="AS26" si="114">AU26</f>
        <v>0</v>
      </c>
      <c r="AT26" s="29">
        <v>0</v>
      </c>
      <c r="AU26" s="29">
        <v>0</v>
      </c>
      <c r="AV26" s="29">
        <v>0</v>
      </c>
      <c r="AW26" s="13">
        <f t="shared" ref="AW26" si="115">AY26</f>
        <v>0</v>
      </c>
      <c r="AX26" s="29">
        <v>0</v>
      </c>
      <c r="AY26" s="29">
        <v>0</v>
      </c>
      <c r="AZ26" s="29">
        <v>0</v>
      </c>
    </row>
    <row r="27" spans="1:52" ht="47.25" x14ac:dyDescent="0.25">
      <c r="A27" s="10" t="s">
        <v>246</v>
      </c>
      <c r="B27" s="54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8">
        <f t="shared" ref="I27" si="116">K27</f>
        <v>0</v>
      </c>
      <c r="J27" s="29">
        <v>0</v>
      </c>
      <c r="K27" s="35">
        <v>0</v>
      </c>
      <c r="L27" s="29">
        <v>0</v>
      </c>
      <c r="M27" s="13">
        <f t="shared" ref="M27" si="117">O27</f>
        <v>0</v>
      </c>
      <c r="N27" s="29">
        <v>0</v>
      </c>
      <c r="O27" s="36">
        <v>0</v>
      </c>
      <c r="P27" s="29">
        <v>0</v>
      </c>
      <c r="Q27" s="13">
        <f t="shared" ref="Q27" si="118">S27</f>
        <v>2428</v>
      </c>
      <c r="R27" s="29">
        <v>0</v>
      </c>
      <c r="S27" s="51">
        <v>2428</v>
      </c>
      <c r="T27" s="29">
        <v>0</v>
      </c>
      <c r="U27" s="13">
        <f t="shared" ref="U27" si="119">W27</f>
        <v>0</v>
      </c>
      <c r="V27" s="29">
        <v>0</v>
      </c>
      <c r="W27" s="36">
        <v>0</v>
      </c>
      <c r="X27" s="29">
        <v>0</v>
      </c>
      <c r="Y27" s="13">
        <f t="shared" ref="Y27" si="120">AA27</f>
        <v>0</v>
      </c>
      <c r="Z27" s="29">
        <v>0</v>
      </c>
      <c r="AA27" s="29">
        <v>0</v>
      </c>
      <c r="AB27" s="29">
        <v>0</v>
      </c>
      <c r="AC27" s="13">
        <f t="shared" ref="AC27" si="121">AE27</f>
        <v>0</v>
      </c>
      <c r="AD27" s="29">
        <v>0</v>
      </c>
      <c r="AE27" s="29">
        <v>0</v>
      </c>
      <c r="AF27" s="29">
        <v>0</v>
      </c>
      <c r="AG27" s="13">
        <f t="shared" ref="AG27" si="122">AI27</f>
        <v>0</v>
      </c>
      <c r="AH27" s="29">
        <v>0</v>
      </c>
      <c r="AI27" s="29">
        <v>0</v>
      </c>
      <c r="AJ27" s="29">
        <v>0</v>
      </c>
      <c r="AK27" s="13">
        <f t="shared" ref="AK27" si="123">AM27</f>
        <v>0</v>
      </c>
      <c r="AL27" s="29">
        <v>0</v>
      </c>
      <c r="AM27" s="29">
        <v>0</v>
      </c>
      <c r="AN27" s="29">
        <v>0</v>
      </c>
      <c r="AO27" s="13">
        <f t="shared" ref="AO27" si="124">AQ27</f>
        <v>0</v>
      </c>
      <c r="AP27" s="29">
        <v>0</v>
      </c>
      <c r="AQ27" s="29">
        <v>0</v>
      </c>
      <c r="AR27" s="29">
        <v>0</v>
      </c>
      <c r="AS27" s="13">
        <f t="shared" ref="AS27" si="125">AU27</f>
        <v>0</v>
      </c>
      <c r="AT27" s="29">
        <v>0</v>
      </c>
      <c r="AU27" s="29">
        <v>0</v>
      </c>
      <c r="AV27" s="29">
        <v>0</v>
      </c>
      <c r="AW27" s="13">
        <f t="shared" ref="AW27" si="126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247</v>
      </c>
      <c r="B28" s="58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8">
        <f t="shared" ref="I28:I30" si="127">K28</f>
        <v>0</v>
      </c>
      <c r="J28" s="29">
        <v>0</v>
      </c>
      <c r="K28" s="35">
        <v>0</v>
      </c>
      <c r="L28" s="29">
        <v>0</v>
      </c>
      <c r="M28" s="13">
        <f t="shared" ref="M28:M30" si="128">O28</f>
        <v>0</v>
      </c>
      <c r="N28" s="29">
        <v>0</v>
      </c>
      <c r="O28" s="36">
        <v>0</v>
      </c>
      <c r="P28" s="29">
        <v>0</v>
      </c>
      <c r="Q28" s="13">
        <f t="shared" ref="Q28:Q30" si="129">S28</f>
        <v>63.2</v>
      </c>
      <c r="R28" s="49">
        <v>0</v>
      </c>
      <c r="S28" s="59">
        <v>63.2</v>
      </c>
      <c r="T28" s="50">
        <v>0</v>
      </c>
      <c r="U28" s="13">
        <f t="shared" ref="U28:U30" si="130">W28</f>
        <v>0</v>
      </c>
      <c r="V28" s="29">
        <v>0</v>
      </c>
      <c r="W28" s="36">
        <v>0</v>
      </c>
      <c r="X28" s="29">
        <v>0</v>
      </c>
      <c r="Y28" s="13">
        <f t="shared" ref="Y28:Y30" si="131">AA28</f>
        <v>0</v>
      </c>
      <c r="Z28" s="29">
        <v>0</v>
      </c>
      <c r="AA28" s="29">
        <v>0</v>
      </c>
      <c r="AB28" s="29">
        <v>0</v>
      </c>
      <c r="AC28" s="13">
        <f t="shared" ref="AC28:AC30" si="132">AE28</f>
        <v>0</v>
      </c>
      <c r="AD28" s="29">
        <v>0</v>
      </c>
      <c r="AE28" s="29">
        <v>0</v>
      </c>
      <c r="AF28" s="29">
        <v>0</v>
      </c>
      <c r="AG28" s="13">
        <f t="shared" ref="AG28:AG30" si="133">AI28</f>
        <v>0</v>
      </c>
      <c r="AH28" s="29">
        <v>0</v>
      </c>
      <c r="AI28" s="29">
        <v>0</v>
      </c>
      <c r="AJ28" s="29">
        <v>0</v>
      </c>
      <c r="AK28" s="13">
        <f t="shared" ref="AK28:AK30" si="134">AM28</f>
        <v>0</v>
      </c>
      <c r="AL28" s="29">
        <v>0</v>
      </c>
      <c r="AM28" s="29">
        <v>0</v>
      </c>
      <c r="AN28" s="29">
        <v>0</v>
      </c>
      <c r="AO28" s="13">
        <f t="shared" ref="AO28:AO30" si="135">AQ28</f>
        <v>0</v>
      </c>
      <c r="AP28" s="29">
        <v>0</v>
      </c>
      <c r="AQ28" s="29">
        <v>0</v>
      </c>
      <c r="AR28" s="29">
        <v>0</v>
      </c>
      <c r="AS28" s="13">
        <f t="shared" ref="AS28:AS30" si="136">AU28</f>
        <v>0</v>
      </c>
      <c r="AT28" s="29">
        <v>0</v>
      </c>
      <c r="AU28" s="29">
        <v>0</v>
      </c>
      <c r="AV28" s="29">
        <v>0</v>
      </c>
      <c r="AW28" s="13">
        <f t="shared" ref="AW28:AW30" si="137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264</v>
      </c>
      <c r="B29" s="58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8">
        <f t="shared" si="127"/>
        <v>0</v>
      </c>
      <c r="J29" s="29">
        <v>0</v>
      </c>
      <c r="K29" s="35">
        <v>0</v>
      </c>
      <c r="L29" s="29">
        <v>0</v>
      </c>
      <c r="M29" s="13">
        <f t="shared" si="128"/>
        <v>0</v>
      </c>
      <c r="N29" s="29">
        <v>0</v>
      </c>
      <c r="O29" s="36">
        <v>0</v>
      </c>
      <c r="P29" s="29">
        <v>0</v>
      </c>
      <c r="Q29" s="13">
        <f t="shared" si="129"/>
        <v>74.599999999999994</v>
      </c>
      <c r="R29" s="49">
        <v>0</v>
      </c>
      <c r="S29" s="59">
        <v>74.599999999999994</v>
      </c>
      <c r="T29" s="50">
        <v>0</v>
      </c>
      <c r="U29" s="13">
        <f t="shared" si="130"/>
        <v>0</v>
      </c>
      <c r="V29" s="29">
        <v>0</v>
      </c>
      <c r="W29" s="36">
        <v>0</v>
      </c>
      <c r="X29" s="29">
        <v>0</v>
      </c>
      <c r="Y29" s="13">
        <f t="shared" si="131"/>
        <v>0</v>
      </c>
      <c r="Z29" s="29">
        <v>0</v>
      </c>
      <c r="AA29" s="29">
        <v>0</v>
      </c>
      <c r="AB29" s="29">
        <v>0</v>
      </c>
      <c r="AC29" s="13">
        <f t="shared" si="132"/>
        <v>0</v>
      </c>
      <c r="AD29" s="29">
        <v>0</v>
      </c>
      <c r="AE29" s="29">
        <v>0</v>
      </c>
      <c r="AF29" s="29">
        <v>0</v>
      </c>
      <c r="AG29" s="13">
        <f t="shared" si="133"/>
        <v>0</v>
      </c>
      <c r="AH29" s="29">
        <v>0</v>
      </c>
      <c r="AI29" s="29">
        <v>0</v>
      </c>
      <c r="AJ29" s="29">
        <v>0</v>
      </c>
      <c r="AK29" s="13">
        <f t="shared" si="134"/>
        <v>0</v>
      </c>
      <c r="AL29" s="29">
        <v>0</v>
      </c>
      <c r="AM29" s="29">
        <v>0</v>
      </c>
      <c r="AN29" s="29">
        <v>0</v>
      </c>
      <c r="AO29" s="13">
        <f t="shared" si="135"/>
        <v>0</v>
      </c>
      <c r="AP29" s="29">
        <v>0</v>
      </c>
      <c r="AQ29" s="29">
        <v>0</v>
      </c>
      <c r="AR29" s="29">
        <v>0</v>
      </c>
      <c r="AS29" s="13">
        <f t="shared" si="136"/>
        <v>0</v>
      </c>
      <c r="AT29" s="29">
        <v>0</v>
      </c>
      <c r="AU29" s="29">
        <v>0</v>
      </c>
      <c r="AV29" s="29">
        <v>0</v>
      </c>
      <c r="AW29" s="13">
        <f t="shared" si="137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265</v>
      </c>
      <c r="B30" s="58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8">
        <f t="shared" si="127"/>
        <v>0</v>
      </c>
      <c r="J30" s="29">
        <v>0</v>
      </c>
      <c r="K30" s="35">
        <v>0</v>
      </c>
      <c r="L30" s="29">
        <v>0</v>
      </c>
      <c r="M30" s="13">
        <f t="shared" si="128"/>
        <v>0</v>
      </c>
      <c r="N30" s="29">
        <v>0</v>
      </c>
      <c r="O30" s="36">
        <v>0</v>
      </c>
      <c r="P30" s="29">
        <v>0</v>
      </c>
      <c r="Q30" s="13">
        <f t="shared" si="129"/>
        <v>30.9</v>
      </c>
      <c r="R30" s="49">
        <v>0</v>
      </c>
      <c r="S30" s="59">
        <v>30.9</v>
      </c>
      <c r="T30" s="50">
        <v>0</v>
      </c>
      <c r="U30" s="13">
        <f t="shared" si="130"/>
        <v>0</v>
      </c>
      <c r="V30" s="29">
        <v>0</v>
      </c>
      <c r="W30" s="36">
        <v>0</v>
      </c>
      <c r="X30" s="29">
        <v>0</v>
      </c>
      <c r="Y30" s="13">
        <f t="shared" si="131"/>
        <v>0</v>
      </c>
      <c r="Z30" s="29">
        <v>0</v>
      </c>
      <c r="AA30" s="29">
        <v>0</v>
      </c>
      <c r="AB30" s="29">
        <v>0</v>
      </c>
      <c r="AC30" s="13">
        <f t="shared" si="132"/>
        <v>0</v>
      </c>
      <c r="AD30" s="29">
        <v>0</v>
      </c>
      <c r="AE30" s="29">
        <v>0</v>
      </c>
      <c r="AF30" s="29">
        <v>0</v>
      </c>
      <c r="AG30" s="13">
        <f t="shared" si="133"/>
        <v>0</v>
      </c>
      <c r="AH30" s="29">
        <v>0</v>
      </c>
      <c r="AI30" s="29">
        <v>0</v>
      </c>
      <c r="AJ30" s="29">
        <v>0</v>
      </c>
      <c r="AK30" s="13">
        <f t="shared" si="134"/>
        <v>0</v>
      </c>
      <c r="AL30" s="29">
        <v>0</v>
      </c>
      <c r="AM30" s="29">
        <v>0</v>
      </c>
      <c r="AN30" s="29">
        <v>0</v>
      </c>
      <c r="AO30" s="13">
        <f t="shared" si="135"/>
        <v>0</v>
      </c>
      <c r="AP30" s="29">
        <v>0</v>
      </c>
      <c r="AQ30" s="29">
        <v>0</v>
      </c>
      <c r="AR30" s="29">
        <v>0</v>
      </c>
      <c r="AS30" s="13">
        <f t="shared" si="136"/>
        <v>0</v>
      </c>
      <c r="AT30" s="29">
        <v>0</v>
      </c>
      <c r="AU30" s="29">
        <v>0</v>
      </c>
      <c r="AV30" s="29">
        <v>0</v>
      </c>
      <c r="AW30" s="13">
        <f t="shared" si="137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8">
        <f t="shared" ref="I31" si="138">K31</f>
        <v>0</v>
      </c>
      <c r="J31" s="29">
        <v>0</v>
      </c>
      <c r="K31" s="35">
        <v>0</v>
      </c>
      <c r="L31" s="29">
        <v>0</v>
      </c>
      <c r="M31" s="13">
        <f t="shared" ref="M31" si="139">O31</f>
        <v>0</v>
      </c>
      <c r="N31" s="29">
        <v>0</v>
      </c>
      <c r="O31" s="36">
        <v>0</v>
      </c>
      <c r="P31" s="29">
        <v>0</v>
      </c>
      <c r="Q31" s="13">
        <f t="shared" ref="Q31:Q36" si="140">S31+R31</f>
        <v>0</v>
      </c>
      <c r="R31" s="36">
        <v>0</v>
      </c>
      <c r="S31" s="55">
        <v>0</v>
      </c>
      <c r="T31" s="29">
        <v>0</v>
      </c>
      <c r="U31" s="13">
        <f t="shared" ref="U31:U36" si="141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2">AE31</f>
        <v>0</v>
      </c>
      <c r="AD31" s="29">
        <v>0</v>
      </c>
      <c r="AE31" s="29">
        <v>0</v>
      </c>
      <c r="AF31" s="29">
        <v>0</v>
      </c>
      <c r="AG31" s="13">
        <f t="shared" ref="AG31" si="143">AI31</f>
        <v>0</v>
      </c>
      <c r="AH31" s="29">
        <v>0</v>
      </c>
      <c r="AI31" s="29">
        <v>0</v>
      </c>
      <c r="AJ31" s="29">
        <v>0</v>
      </c>
      <c r="AK31" s="13">
        <f t="shared" ref="AK31" si="144">AM31</f>
        <v>0</v>
      </c>
      <c r="AL31" s="29">
        <v>0</v>
      </c>
      <c r="AM31" s="29">
        <v>0</v>
      </c>
      <c r="AN31" s="29">
        <v>0</v>
      </c>
      <c r="AO31" s="13">
        <f t="shared" ref="AO31" si="145">AQ31</f>
        <v>0</v>
      </c>
      <c r="AP31" s="29">
        <v>0</v>
      </c>
      <c r="AQ31" s="29">
        <v>0</v>
      </c>
      <c r="AR31" s="29">
        <v>0</v>
      </c>
      <c r="AS31" s="13">
        <f t="shared" ref="AS31" si="146">AU31</f>
        <v>0</v>
      </c>
      <c r="AT31" s="29">
        <v>0</v>
      </c>
      <c r="AU31" s="29">
        <v>0</v>
      </c>
      <c r="AV31" s="29">
        <v>0</v>
      </c>
      <c r="AW31" s="13">
        <f t="shared" ref="AW31" si="147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6084.7</v>
      </c>
      <c r="F32" s="13">
        <f t="shared" si="3"/>
        <v>0</v>
      </c>
      <c r="G32" s="13">
        <f t="shared" si="4"/>
        <v>6084.7</v>
      </c>
      <c r="H32" s="13">
        <f t="shared" si="5"/>
        <v>0</v>
      </c>
      <c r="I32" s="48">
        <f t="shared" ref="I32" si="148">K32</f>
        <v>0</v>
      </c>
      <c r="J32" s="29">
        <v>0</v>
      </c>
      <c r="K32" s="35">
        <v>0</v>
      </c>
      <c r="L32" s="29">
        <v>0</v>
      </c>
      <c r="M32" s="13">
        <f t="shared" ref="M32" si="149">O32</f>
        <v>0</v>
      </c>
      <c r="N32" s="29">
        <v>0</v>
      </c>
      <c r="O32" s="36">
        <v>0</v>
      </c>
      <c r="P32" s="29">
        <v>0</v>
      </c>
      <c r="Q32" s="13">
        <f t="shared" si="140"/>
        <v>0</v>
      </c>
      <c r="R32" s="36">
        <v>0</v>
      </c>
      <c r="S32" s="55">
        <v>0</v>
      </c>
      <c r="T32" s="29">
        <v>0</v>
      </c>
      <c r="U32" s="13">
        <f t="shared" si="141"/>
        <v>0</v>
      </c>
      <c r="V32" s="36">
        <v>0</v>
      </c>
      <c r="W32" s="36">
        <v>0</v>
      </c>
      <c r="X32" s="29">
        <v>0</v>
      </c>
      <c r="Y32" s="13">
        <f t="shared" ref="Y32:Y34" si="150">AA32+Z32</f>
        <v>6084.7</v>
      </c>
      <c r="Z32" s="29">
        <v>0</v>
      </c>
      <c r="AA32" s="36">
        <v>6084.7</v>
      </c>
      <c r="AB32" s="29">
        <v>0</v>
      </c>
      <c r="AC32" s="13">
        <f t="shared" ref="AC32" si="151">AE32</f>
        <v>0</v>
      </c>
      <c r="AD32" s="29">
        <v>0</v>
      </c>
      <c r="AE32" s="29">
        <v>0</v>
      </c>
      <c r="AF32" s="29">
        <v>0</v>
      </c>
      <c r="AG32" s="13">
        <f t="shared" ref="AG32" si="152">AI32</f>
        <v>0</v>
      </c>
      <c r="AH32" s="29">
        <v>0</v>
      </c>
      <c r="AI32" s="29">
        <v>0</v>
      </c>
      <c r="AJ32" s="29">
        <v>0</v>
      </c>
      <c r="AK32" s="13">
        <f t="shared" ref="AK32" si="153">AM32</f>
        <v>0</v>
      </c>
      <c r="AL32" s="29">
        <v>0</v>
      </c>
      <c r="AM32" s="29">
        <v>0</v>
      </c>
      <c r="AN32" s="29">
        <v>0</v>
      </c>
      <c r="AO32" s="13">
        <f t="shared" ref="AO32" si="154">AQ32</f>
        <v>0</v>
      </c>
      <c r="AP32" s="29">
        <v>0</v>
      </c>
      <c r="AQ32" s="29">
        <v>0</v>
      </c>
      <c r="AR32" s="29">
        <v>0</v>
      </c>
      <c r="AS32" s="13">
        <f t="shared" ref="AS32" si="155">AU32</f>
        <v>0</v>
      </c>
      <c r="AT32" s="29">
        <v>0</v>
      </c>
      <c r="AU32" s="29">
        <v>0</v>
      </c>
      <c r="AV32" s="29">
        <v>0</v>
      </c>
      <c r="AW32" s="13">
        <f t="shared" ref="AW32" si="156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326</v>
      </c>
      <c r="B33" s="54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8">
        <f t="shared" ref="I33" si="157">K33</f>
        <v>0</v>
      </c>
      <c r="J33" s="29">
        <v>0</v>
      </c>
      <c r="K33" s="35">
        <v>0</v>
      </c>
      <c r="L33" s="29">
        <v>0</v>
      </c>
      <c r="M33" s="13">
        <f t="shared" ref="M33" si="158">O33</f>
        <v>0</v>
      </c>
      <c r="N33" s="29">
        <v>0</v>
      </c>
      <c r="O33" s="36">
        <v>0</v>
      </c>
      <c r="P33" s="29">
        <v>0</v>
      </c>
      <c r="Q33" s="13">
        <f t="shared" si="140"/>
        <v>8054.9</v>
      </c>
      <c r="R33" s="36">
        <v>0</v>
      </c>
      <c r="S33" s="55">
        <v>8054.9</v>
      </c>
      <c r="T33" s="29">
        <v>0</v>
      </c>
      <c r="U33" s="13">
        <f t="shared" si="141"/>
        <v>8054.9</v>
      </c>
      <c r="V33" s="36">
        <v>0</v>
      </c>
      <c r="W33" s="36">
        <v>8054.9</v>
      </c>
      <c r="X33" s="29">
        <v>0</v>
      </c>
      <c r="Y33" s="13">
        <f t="shared" si="150"/>
        <v>0</v>
      </c>
      <c r="Z33" s="29">
        <v>0</v>
      </c>
      <c r="AA33" s="29">
        <v>0</v>
      </c>
      <c r="AB33" s="29">
        <v>0</v>
      </c>
      <c r="AC33" s="13">
        <f t="shared" ref="AC33" si="159">AE33</f>
        <v>0</v>
      </c>
      <c r="AD33" s="29">
        <v>0</v>
      </c>
      <c r="AE33" s="29">
        <v>0</v>
      </c>
      <c r="AF33" s="29">
        <v>0</v>
      </c>
      <c r="AG33" s="13">
        <f t="shared" ref="AG33" si="160">AI33</f>
        <v>0</v>
      </c>
      <c r="AH33" s="29">
        <v>0</v>
      </c>
      <c r="AI33" s="29">
        <v>0</v>
      </c>
      <c r="AJ33" s="29">
        <v>0</v>
      </c>
      <c r="AK33" s="13">
        <f t="shared" ref="AK33" si="161">AM33</f>
        <v>0</v>
      </c>
      <c r="AL33" s="29">
        <v>0</v>
      </c>
      <c r="AM33" s="29">
        <v>0</v>
      </c>
      <c r="AN33" s="29">
        <v>0</v>
      </c>
      <c r="AO33" s="13">
        <f t="shared" ref="AO33" si="162">AQ33</f>
        <v>0</v>
      </c>
      <c r="AP33" s="29">
        <v>0</v>
      </c>
      <c r="AQ33" s="29">
        <v>0</v>
      </c>
      <c r="AR33" s="29">
        <v>0</v>
      </c>
      <c r="AS33" s="13">
        <f t="shared" ref="AS33" si="163">AU33</f>
        <v>0</v>
      </c>
      <c r="AT33" s="29">
        <v>0</v>
      </c>
      <c r="AU33" s="29">
        <v>0</v>
      </c>
      <c r="AV33" s="29">
        <v>0</v>
      </c>
      <c r="AW33" s="13">
        <f t="shared" ref="AW33" si="164">AY33</f>
        <v>0</v>
      </c>
      <c r="AX33" s="29">
        <v>0</v>
      </c>
      <c r="AY33" s="29">
        <v>0</v>
      </c>
      <c r="AZ33" s="29">
        <v>0</v>
      </c>
    </row>
    <row r="34" spans="1:52" ht="63" x14ac:dyDescent="0.25">
      <c r="A34" s="10" t="s">
        <v>327</v>
      </c>
      <c r="B34" s="73" t="s">
        <v>365</v>
      </c>
      <c r="C34" s="41" t="s">
        <v>22</v>
      </c>
      <c r="D34" s="11" t="s">
        <v>23</v>
      </c>
      <c r="E34" s="13">
        <f t="shared" si="2"/>
        <v>7544</v>
      </c>
      <c r="F34" s="13">
        <f t="shared" si="3"/>
        <v>6097</v>
      </c>
      <c r="G34" s="13">
        <f t="shared" si="4"/>
        <v>1447</v>
      </c>
      <c r="H34" s="13">
        <f t="shared" si="5"/>
        <v>0</v>
      </c>
      <c r="I34" s="48">
        <f t="shared" ref="I34" si="165">K34</f>
        <v>0</v>
      </c>
      <c r="J34" s="29">
        <v>0</v>
      </c>
      <c r="K34" s="35">
        <v>0</v>
      </c>
      <c r="L34" s="29">
        <v>0</v>
      </c>
      <c r="M34" s="13">
        <f t="shared" ref="M34" si="166">O34</f>
        <v>0</v>
      </c>
      <c r="N34" s="29">
        <v>0</v>
      </c>
      <c r="O34" s="36">
        <v>0</v>
      </c>
      <c r="P34" s="29">
        <v>0</v>
      </c>
      <c r="Q34" s="13">
        <f t="shared" si="140"/>
        <v>0</v>
      </c>
      <c r="R34" s="36">
        <v>0</v>
      </c>
      <c r="S34" s="55">
        <v>0</v>
      </c>
      <c r="T34" s="29">
        <v>0</v>
      </c>
      <c r="U34" s="13">
        <f t="shared" si="141"/>
        <v>0</v>
      </c>
      <c r="V34" s="36">
        <f>6097.1-6097.1</f>
        <v>0</v>
      </c>
      <c r="W34" s="36">
        <f>1446.9-1446.9</f>
        <v>0</v>
      </c>
      <c r="X34" s="29">
        <v>0</v>
      </c>
      <c r="Y34" s="13">
        <f t="shared" si="150"/>
        <v>7544</v>
      </c>
      <c r="Z34" s="36">
        <v>6097</v>
      </c>
      <c r="AA34" s="36">
        <v>1447</v>
      </c>
      <c r="AB34" s="29">
        <v>0</v>
      </c>
      <c r="AC34" s="13">
        <f t="shared" ref="AC34" si="167">AE34</f>
        <v>0</v>
      </c>
      <c r="AD34" s="29">
        <v>0</v>
      </c>
      <c r="AE34" s="29">
        <v>0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110.25" x14ac:dyDescent="0.25">
      <c r="A35" s="10" t="s">
        <v>366</v>
      </c>
      <c r="B35" s="73" t="s">
        <v>390</v>
      </c>
      <c r="C35" s="41" t="s">
        <v>22</v>
      </c>
      <c r="D35" s="11" t="s">
        <v>23</v>
      </c>
      <c r="E35" s="13">
        <f t="shared" si="2"/>
        <v>3806.2999999999997</v>
      </c>
      <c r="F35" s="13">
        <f t="shared" si="3"/>
        <v>0</v>
      </c>
      <c r="G35" s="13">
        <f t="shared" si="4"/>
        <v>3806.2999999999997</v>
      </c>
      <c r="H35" s="13">
        <f t="shared" si="5"/>
        <v>0</v>
      </c>
      <c r="I35" s="48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si="140"/>
        <v>0</v>
      </c>
      <c r="R35" s="36">
        <v>0</v>
      </c>
      <c r="S35" s="55">
        <v>0</v>
      </c>
      <c r="T35" s="29">
        <v>0</v>
      </c>
      <c r="U35" s="13">
        <f t="shared" si="141"/>
        <v>0</v>
      </c>
      <c r="V35" s="36">
        <v>0</v>
      </c>
      <c r="W35" s="36">
        <f>3806.3-3806.3</f>
        <v>0</v>
      </c>
      <c r="X35" s="29">
        <v>0</v>
      </c>
      <c r="Y35" s="13">
        <f t="shared" ref="Y35" si="175">AA35</f>
        <v>3806.2999999999997</v>
      </c>
      <c r="Z35" s="29">
        <v>0</v>
      </c>
      <c r="AA35" s="36">
        <f>5237.4-1431.1</f>
        <v>3806.2999999999997</v>
      </c>
      <c r="AB35" s="29">
        <v>0</v>
      </c>
      <c r="AC35" s="13">
        <f t="shared" ref="AC35" si="176">AE35</f>
        <v>0</v>
      </c>
      <c r="AD35" s="29">
        <v>0</v>
      </c>
      <c r="AE35" s="29">
        <v>0</v>
      </c>
      <c r="AF35" s="29">
        <v>0</v>
      </c>
      <c r="AG35" s="13">
        <f t="shared" ref="AG35" si="177">AI35</f>
        <v>0</v>
      </c>
      <c r="AH35" s="29">
        <v>0</v>
      </c>
      <c r="AI35" s="29">
        <v>0</v>
      </c>
      <c r="AJ35" s="29">
        <v>0</v>
      </c>
      <c r="AK35" s="13">
        <f t="shared" ref="AK35" si="178">AM35</f>
        <v>0</v>
      </c>
      <c r="AL35" s="29">
        <v>0</v>
      </c>
      <c r="AM35" s="29">
        <v>0</v>
      </c>
      <c r="AN35" s="29">
        <v>0</v>
      </c>
      <c r="AO35" s="13">
        <f t="shared" ref="AO35" si="179">AQ35</f>
        <v>0</v>
      </c>
      <c r="AP35" s="29">
        <v>0</v>
      </c>
      <c r="AQ35" s="29">
        <v>0</v>
      </c>
      <c r="AR35" s="29">
        <v>0</v>
      </c>
      <c r="AS35" s="13">
        <f t="shared" ref="AS35" si="180">AU35</f>
        <v>0</v>
      </c>
      <c r="AT35" s="29">
        <v>0</v>
      </c>
      <c r="AU35" s="29">
        <v>0</v>
      </c>
      <c r="AV35" s="29">
        <v>0</v>
      </c>
      <c r="AW35" s="13">
        <f t="shared" ref="AW35" si="181">AY35</f>
        <v>0</v>
      </c>
      <c r="AX35" s="29">
        <v>0</v>
      </c>
      <c r="AY35" s="29">
        <v>0</v>
      </c>
      <c r="AZ35" s="29">
        <v>0</v>
      </c>
    </row>
    <row r="36" spans="1:52" ht="110.25" x14ac:dyDescent="0.25">
      <c r="A36" s="10" t="s">
        <v>379</v>
      </c>
      <c r="B36" s="73" t="s">
        <v>391</v>
      </c>
      <c r="C36" s="41" t="s">
        <v>22</v>
      </c>
      <c r="D36" s="11" t="s">
        <v>23</v>
      </c>
      <c r="E36" s="13">
        <f t="shared" si="2"/>
        <v>3898.8999999999996</v>
      </c>
      <c r="F36" s="13">
        <f t="shared" si="3"/>
        <v>0</v>
      </c>
      <c r="G36" s="13">
        <f t="shared" si="4"/>
        <v>3898.8999999999996</v>
      </c>
      <c r="H36" s="13">
        <f t="shared" si="5"/>
        <v>0</v>
      </c>
      <c r="I36" s="48">
        <f t="shared" ref="I36" si="182">K36</f>
        <v>0</v>
      </c>
      <c r="J36" s="29">
        <v>0</v>
      </c>
      <c r="K36" s="35">
        <v>0</v>
      </c>
      <c r="L36" s="29">
        <v>0</v>
      </c>
      <c r="M36" s="13">
        <f t="shared" ref="M36" si="183">O36</f>
        <v>0</v>
      </c>
      <c r="N36" s="29">
        <v>0</v>
      </c>
      <c r="O36" s="36">
        <v>0</v>
      </c>
      <c r="P36" s="29">
        <v>0</v>
      </c>
      <c r="Q36" s="13">
        <f t="shared" si="140"/>
        <v>0</v>
      </c>
      <c r="R36" s="36">
        <v>0</v>
      </c>
      <c r="S36" s="55">
        <v>0</v>
      </c>
      <c r="T36" s="29">
        <v>0</v>
      </c>
      <c r="U36" s="13">
        <f t="shared" si="141"/>
        <v>0</v>
      </c>
      <c r="V36" s="36">
        <v>0</v>
      </c>
      <c r="W36" s="36">
        <f>3898.9-3898.9</f>
        <v>0</v>
      </c>
      <c r="X36" s="29">
        <v>0</v>
      </c>
      <c r="Y36" s="13">
        <f t="shared" ref="Y36" si="184">AA36</f>
        <v>3898.8999999999996</v>
      </c>
      <c r="Z36" s="29">
        <v>0</v>
      </c>
      <c r="AA36" s="36">
        <f>5379.7-1480.8</f>
        <v>3898.8999999999996</v>
      </c>
      <c r="AB36" s="29">
        <v>0</v>
      </c>
      <c r="AC36" s="13">
        <f t="shared" ref="AC36" si="185">AE36</f>
        <v>0</v>
      </c>
      <c r="AD36" s="29">
        <v>0</v>
      </c>
      <c r="AE36" s="29">
        <v>0</v>
      </c>
      <c r="AF36" s="29">
        <v>0</v>
      </c>
      <c r="AG36" s="13">
        <f t="shared" ref="AG36" si="186">AI36</f>
        <v>0</v>
      </c>
      <c r="AH36" s="29">
        <v>0</v>
      </c>
      <c r="AI36" s="29">
        <v>0</v>
      </c>
      <c r="AJ36" s="29">
        <v>0</v>
      </c>
      <c r="AK36" s="13">
        <f t="shared" ref="AK36" si="187">AM36</f>
        <v>0</v>
      </c>
      <c r="AL36" s="29">
        <v>0</v>
      </c>
      <c r="AM36" s="29">
        <v>0</v>
      </c>
      <c r="AN36" s="29">
        <v>0</v>
      </c>
      <c r="AO36" s="13">
        <f t="shared" ref="AO36" si="188">AQ36</f>
        <v>0</v>
      </c>
      <c r="AP36" s="29">
        <v>0</v>
      </c>
      <c r="AQ36" s="29">
        <v>0</v>
      </c>
      <c r="AR36" s="29">
        <v>0</v>
      </c>
      <c r="AS36" s="13">
        <f t="shared" ref="AS36" si="189">AU36</f>
        <v>0</v>
      </c>
      <c r="AT36" s="29">
        <v>0</v>
      </c>
      <c r="AU36" s="29">
        <v>0</v>
      </c>
      <c r="AV36" s="29">
        <v>0</v>
      </c>
      <c r="AW36" s="13">
        <f t="shared" ref="AW36" si="190">AY36</f>
        <v>0</v>
      </c>
      <c r="AX36" s="29">
        <v>0</v>
      </c>
      <c r="AY36" s="29">
        <v>0</v>
      </c>
      <c r="AZ36" s="29">
        <v>0</v>
      </c>
    </row>
    <row r="37" spans="1:52" ht="78.75" x14ac:dyDescent="0.25">
      <c r="A37" s="10" t="s">
        <v>380</v>
      </c>
      <c r="B37" s="73" t="s">
        <v>385</v>
      </c>
      <c r="C37" s="41" t="s">
        <v>22</v>
      </c>
      <c r="D37" s="11" t="s">
        <v>54</v>
      </c>
      <c r="E37" s="13">
        <f t="shared" si="2"/>
        <v>3399.8</v>
      </c>
      <c r="F37" s="13">
        <f t="shared" si="3"/>
        <v>0</v>
      </c>
      <c r="G37" s="13">
        <f t="shared" si="4"/>
        <v>3399.8</v>
      </c>
      <c r="H37" s="13">
        <f t="shared" si="5"/>
        <v>0</v>
      </c>
      <c r="I37" s="48">
        <f t="shared" ref="I37" si="191">K37</f>
        <v>0</v>
      </c>
      <c r="J37" s="29">
        <v>0</v>
      </c>
      <c r="K37" s="35">
        <v>0</v>
      </c>
      <c r="L37" s="29">
        <v>0</v>
      </c>
      <c r="M37" s="13">
        <f t="shared" ref="M37" si="192">O37</f>
        <v>0</v>
      </c>
      <c r="N37" s="29">
        <v>0</v>
      </c>
      <c r="O37" s="36">
        <v>0</v>
      </c>
      <c r="P37" s="29">
        <v>0</v>
      </c>
      <c r="Q37" s="13">
        <f t="shared" ref="Q37" si="193">S37+R37</f>
        <v>0</v>
      </c>
      <c r="R37" s="36">
        <v>0</v>
      </c>
      <c r="S37" s="55">
        <v>0</v>
      </c>
      <c r="T37" s="29">
        <v>0</v>
      </c>
      <c r="U37" s="13">
        <f t="shared" ref="U37" si="194">W37+V37</f>
        <v>3399.8</v>
      </c>
      <c r="V37" s="36">
        <v>0</v>
      </c>
      <c r="W37" s="36">
        <f>3494.8-95</f>
        <v>3399.8</v>
      </c>
      <c r="X37" s="29">
        <v>0</v>
      </c>
      <c r="Y37" s="13">
        <f t="shared" ref="Y37" si="195">AA37</f>
        <v>0</v>
      </c>
      <c r="Z37" s="29">
        <v>0</v>
      </c>
      <c r="AA37" s="29">
        <v>0</v>
      </c>
      <c r="AB37" s="29">
        <v>0</v>
      </c>
      <c r="AC37" s="13">
        <f t="shared" ref="AC37" si="196">AE37</f>
        <v>0</v>
      </c>
      <c r="AD37" s="29">
        <v>0</v>
      </c>
      <c r="AE37" s="29">
        <v>0</v>
      </c>
      <c r="AF37" s="29">
        <v>0</v>
      </c>
      <c r="AG37" s="13">
        <f t="shared" ref="AG37" si="197">AI37</f>
        <v>0</v>
      </c>
      <c r="AH37" s="29">
        <v>0</v>
      </c>
      <c r="AI37" s="29">
        <v>0</v>
      </c>
      <c r="AJ37" s="29">
        <v>0</v>
      </c>
      <c r="AK37" s="13">
        <f t="shared" ref="AK37" si="198">AM37</f>
        <v>0</v>
      </c>
      <c r="AL37" s="29">
        <v>0</v>
      </c>
      <c r="AM37" s="29">
        <v>0</v>
      </c>
      <c r="AN37" s="29">
        <v>0</v>
      </c>
      <c r="AO37" s="13">
        <f t="shared" ref="AO37" si="199">AQ37</f>
        <v>0</v>
      </c>
      <c r="AP37" s="29">
        <v>0</v>
      </c>
      <c r="AQ37" s="29">
        <v>0</v>
      </c>
      <c r="AR37" s="29">
        <v>0</v>
      </c>
      <c r="AS37" s="13">
        <f t="shared" ref="AS37" si="200">AU37</f>
        <v>0</v>
      </c>
      <c r="AT37" s="29">
        <v>0</v>
      </c>
      <c r="AU37" s="29">
        <v>0</v>
      </c>
      <c r="AV37" s="29">
        <v>0</v>
      </c>
      <c r="AW37" s="13">
        <f t="shared" ref="AW37" si="201">AY37</f>
        <v>0</v>
      </c>
      <c r="AX37" s="29">
        <v>0</v>
      </c>
      <c r="AY37" s="29">
        <v>0</v>
      </c>
      <c r="AZ37" s="29">
        <v>0</v>
      </c>
    </row>
    <row r="38" spans="1:52" ht="47.25" x14ac:dyDescent="0.25">
      <c r="A38" s="10" t="s">
        <v>406</v>
      </c>
      <c r="B38" s="73" t="s">
        <v>263</v>
      </c>
      <c r="C38" s="41" t="s">
        <v>22</v>
      </c>
      <c r="D38" s="11" t="s">
        <v>54</v>
      </c>
      <c r="E38" s="13">
        <f t="shared" si="2"/>
        <v>553.1</v>
      </c>
      <c r="F38" s="13">
        <f t="shared" si="3"/>
        <v>0</v>
      </c>
      <c r="G38" s="13">
        <f t="shared" si="4"/>
        <v>553.1</v>
      </c>
      <c r="H38" s="13">
        <f t="shared" si="5"/>
        <v>0</v>
      </c>
      <c r="I38" s="48">
        <f t="shared" ref="I38:I39" si="202">K38</f>
        <v>0</v>
      </c>
      <c r="J38" s="29">
        <v>0</v>
      </c>
      <c r="K38" s="35">
        <v>0</v>
      </c>
      <c r="L38" s="29">
        <v>0</v>
      </c>
      <c r="M38" s="13">
        <f t="shared" ref="M38:M39" si="203">O38</f>
        <v>0</v>
      </c>
      <c r="N38" s="29">
        <v>0</v>
      </c>
      <c r="O38" s="36">
        <v>0</v>
      </c>
      <c r="P38" s="29">
        <v>0</v>
      </c>
      <c r="Q38" s="13">
        <f t="shared" ref="Q38" si="204">S38+R38</f>
        <v>0</v>
      </c>
      <c r="R38" s="36">
        <v>0</v>
      </c>
      <c r="S38" s="55">
        <v>0</v>
      </c>
      <c r="T38" s="29">
        <v>0</v>
      </c>
      <c r="U38" s="13">
        <f t="shared" ref="U38" si="205">W38+V38</f>
        <v>553.1</v>
      </c>
      <c r="V38" s="36">
        <v>0</v>
      </c>
      <c r="W38" s="36">
        <v>553.1</v>
      </c>
      <c r="X38" s="29">
        <v>0</v>
      </c>
      <c r="Y38" s="13">
        <f t="shared" ref="Y38:Y39" si="206">AA38</f>
        <v>0</v>
      </c>
      <c r="Z38" s="29">
        <v>0</v>
      </c>
      <c r="AA38" s="29">
        <v>0</v>
      </c>
      <c r="AB38" s="29">
        <v>0</v>
      </c>
      <c r="AC38" s="13">
        <f t="shared" ref="AC38:AC39" si="207">AE38</f>
        <v>0</v>
      </c>
      <c r="AD38" s="29">
        <v>0</v>
      </c>
      <c r="AE38" s="29">
        <v>0</v>
      </c>
      <c r="AF38" s="29">
        <v>0</v>
      </c>
      <c r="AG38" s="13">
        <f t="shared" ref="AG38:AG39" si="208">AI38</f>
        <v>0</v>
      </c>
      <c r="AH38" s="29">
        <v>0</v>
      </c>
      <c r="AI38" s="29">
        <v>0</v>
      </c>
      <c r="AJ38" s="29">
        <v>0</v>
      </c>
      <c r="AK38" s="13">
        <f t="shared" ref="AK38:AK39" si="209">AM38</f>
        <v>0</v>
      </c>
      <c r="AL38" s="29">
        <v>0</v>
      </c>
      <c r="AM38" s="29">
        <v>0</v>
      </c>
      <c r="AN38" s="29">
        <v>0</v>
      </c>
      <c r="AO38" s="13">
        <f t="shared" ref="AO38:AO39" si="210">AQ38</f>
        <v>0</v>
      </c>
      <c r="AP38" s="29">
        <v>0</v>
      </c>
      <c r="AQ38" s="29">
        <v>0</v>
      </c>
      <c r="AR38" s="29">
        <v>0</v>
      </c>
      <c r="AS38" s="13">
        <f t="shared" ref="AS38:AS39" si="211">AU38</f>
        <v>0</v>
      </c>
      <c r="AT38" s="29">
        <v>0</v>
      </c>
      <c r="AU38" s="29">
        <v>0</v>
      </c>
      <c r="AV38" s="29">
        <v>0</v>
      </c>
      <c r="AW38" s="13">
        <f t="shared" ref="AW38:AW39" si="212">AY38</f>
        <v>0</v>
      </c>
      <c r="AX38" s="29">
        <v>0</v>
      </c>
      <c r="AY38" s="29">
        <v>0</v>
      </c>
      <c r="AZ38" s="29">
        <v>0</v>
      </c>
    </row>
    <row r="39" spans="1:52" ht="47.25" x14ac:dyDescent="0.25">
      <c r="A39" s="10" t="s">
        <v>407</v>
      </c>
      <c r="B39" s="19" t="s">
        <v>450</v>
      </c>
      <c r="C39" s="11" t="s">
        <v>22</v>
      </c>
      <c r="D39" s="11" t="s">
        <v>54</v>
      </c>
      <c r="E39" s="13">
        <f>I39+M39+Q39+U39+Y39+AC39+AG39+AK39+AO39</f>
        <v>899.6</v>
      </c>
      <c r="F39" s="13">
        <f t="shared" ref="F39:H41" si="213">J39+N39+R39+V39+Z39+AD39+AH39+AL39+AP39+AT39+AX39</f>
        <v>0</v>
      </c>
      <c r="G39" s="13">
        <f t="shared" si="213"/>
        <v>899.6</v>
      </c>
      <c r="H39" s="13">
        <f t="shared" si="213"/>
        <v>0</v>
      </c>
      <c r="I39" s="48">
        <f t="shared" si="202"/>
        <v>0</v>
      </c>
      <c r="J39" s="29">
        <v>0</v>
      </c>
      <c r="K39" s="35">
        <v>0</v>
      </c>
      <c r="L39" s="29">
        <v>0</v>
      </c>
      <c r="M39" s="13">
        <f t="shared" si="203"/>
        <v>0</v>
      </c>
      <c r="N39" s="29">
        <v>0</v>
      </c>
      <c r="O39" s="36">
        <v>0</v>
      </c>
      <c r="P39" s="29">
        <v>0</v>
      </c>
      <c r="Q39" s="13">
        <f t="shared" ref="Q39" si="214">S39</f>
        <v>0</v>
      </c>
      <c r="R39" s="29">
        <v>0</v>
      </c>
      <c r="S39" s="36">
        <f>21850-2428-5043.4-5043.4-9335.2</f>
        <v>0</v>
      </c>
      <c r="T39" s="29">
        <v>0</v>
      </c>
      <c r="U39" s="13">
        <f t="shared" ref="U39" si="215">W39</f>
        <v>899.6</v>
      </c>
      <c r="V39" s="29">
        <v>0</v>
      </c>
      <c r="W39" s="36">
        <v>899.6</v>
      </c>
      <c r="X39" s="29">
        <v>0</v>
      </c>
      <c r="Y39" s="13">
        <f t="shared" si="206"/>
        <v>0</v>
      </c>
      <c r="Z39" s="29">
        <v>0</v>
      </c>
      <c r="AA39" s="36">
        <v>0</v>
      </c>
      <c r="AB39" s="29">
        <v>0</v>
      </c>
      <c r="AC39" s="13">
        <f t="shared" si="207"/>
        <v>0</v>
      </c>
      <c r="AD39" s="29">
        <v>0</v>
      </c>
      <c r="AE39" s="36">
        <v>0</v>
      </c>
      <c r="AF39" s="29">
        <v>0</v>
      </c>
      <c r="AG39" s="13">
        <f t="shared" si="208"/>
        <v>0</v>
      </c>
      <c r="AH39" s="29">
        <v>0</v>
      </c>
      <c r="AI39" s="36">
        <v>0</v>
      </c>
      <c r="AJ39" s="29">
        <v>0</v>
      </c>
      <c r="AK39" s="13">
        <f t="shared" si="209"/>
        <v>0</v>
      </c>
      <c r="AL39" s="29">
        <v>0</v>
      </c>
      <c r="AM39" s="36">
        <v>0</v>
      </c>
      <c r="AN39" s="29">
        <v>0</v>
      </c>
      <c r="AO39" s="13">
        <f t="shared" si="210"/>
        <v>0</v>
      </c>
      <c r="AP39" s="29">
        <v>0</v>
      </c>
      <c r="AQ39" s="36">
        <v>0</v>
      </c>
      <c r="AR39" s="29">
        <v>0</v>
      </c>
      <c r="AS39" s="13">
        <f t="shared" si="211"/>
        <v>0</v>
      </c>
      <c r="AT39" s="29">
        <v>0</v>
      </c>
      <c r="AU39" s="36">
        <v>0</v>
      </c>
      <c r="AV39" s="29">
        <v>0</v>
      </c>
      <c r="AW39" s="13">
        <f t="shared" si="212"/>
        <v>0</v>
      </c>
      <c r="AX39" s="29">
        <v>0</v>
      </c>
      <c r="AY39" s="36">
        <v>0</v>
      </c>
      <c r="AZ39" s="29">
        <v>0</v>
      </c>
    </row>
    <row r="40" spans="1:52" ht="63" x14ac:dyDescent="0.25">
      <c r="A40" s="10" t="s">
        <v>408</v>
      </c>
      <c r="B40" s="19" t="s">
        <v>419</v>
      </c>
      <c r="C40" s="11" t="s">
        <v>22</v>
      </c>
      <c r="D40" s="11" t="s">
        <v>54</v>
      </c>
      <c r="E40" s="13">
        <f>I40+M40+Q40+U40+Y40+AC40+AG40+AK40+AO40</f>
        <v>2395.8000000000002</v>
      </c>
      <c r="F40" s="13">
        <f t="shared" si="213"/>
        <v>0</v>
      </c>
      <c r="G40" s="13">
        <f t="shared" si="213"/>
        <v>2395.8000000000002</v>
      </c>
      <c r="H40" s="13">
        <f t="shared" si="213"/>
        <v>0</v>
      </c>
      <c r="I40" s="48">
        <f t="shared" ref="I40" si="216">K40</f>
        <v>0</v>
      </c>
      <c r="J40" s="29">
        <v>0</v>
      </c>
      <c r="K40" s="35">
        <v>0</v>
      </c>
      <c r="L40" s="29">
        <v>0</v>
      </c>
      <c r="M40" s="13">
        <f t="shared" ref="M40" si="217">O40</f>
        <v>0</v>
      </c>
      <c r="N40" s="29">
        <v>0</v>
      </c>
      <c r="O40" s="36">
        <v>0</v>
      </c>
      <c r="P40" s="29">
        <v>0</v>
      </c>
      <c r="Q40" s="13">
        <f t="shared" ref="Q40" si="218">S40</f>
        <v>0</v>
      </c>
      <c r="R40" s="29">
        <v>0</v>
      </c>
      <c r="S40" s="36">
        <f>21850-2428-5043.4-5043.4-9335.2</f>
        <v>0</v>
      </c>
      <c r="T40" s="29">
        <v>0</v>
      </c>
      <c r="U40" s="13">
        <f t="shared" ref="U40" si="219">W40</f>
        <v>0</v>
      </c>
      <c r="V40" s="29">
        <v>0</v>
      </c>
      <c r="W40" s="36">
        <f>38100-1623.1-1623.1-1533.2-5000-13000-1000-14320.6</f>
        <v>0</v>
      </c>
      <c r="X40" s="29">
        <v>0</v>
      </c>
      <c r="Y40" s="13">
        <f t="shared" ref="Y40" si="220">AA40</f>
        <v>2395.8000000000002</v>
      </c>
      <c r="Z40" s="29">
        <v>0</v>
      </c>
      <c r="AA40" s="36">
        <v>2395.8000000000002</v>
      </c>
      <c r="AB40" s="29">
        <v>0</v>
      </c>
      <c r="AC40" s="13">
        <f t="shared" ref="AC40" si="221">AE40</f>
        <v>0</v>
      </c>
      <c r="AD40" s="29">
        <v>0</v>
      </c>
      <c r="AE40" s="36">
        <v>0</v>
      </c>
      <c r="AF40" s="29">
        <v>0</v>
      </c>
      <c r="AG40" s="13">
        <f t="shared" ref="AG40" si="222">AI40</f>
        <v>0</v>
      </c>
      <c r="AH40" s="29">
        <v>0</v>
      </c>
      <c r="AI40" s="36">
        <v>0</v>
      </c>
      <c r="AJ40" s="29">
        <v>0</v>
      </c>
      <c r="AK40" s="13">
        <f t="shared" ref="AK40" si="223">AM40</f>
        <v>0</v>
      </c>
      <c r="AL40" s="29">
        <v>0</v>
      </c>
      <c r="AM40" s="36">
        <v>0</v>
      </c>
      <c r="AN40" s="29">
        <v>0</v>
      </c>
      <c r="AO40" s="13">
        <f t="shared" ref="AO40" si="224">AQ40</f>
        <v>0</v>
      </c>
      <c r="AP40" s="29">
        <v>0</v>
      </c>
      <c r="AQ40" s="36">
        <v>0</v>
      </c>
      <c r="AR40" s="29">
        <v>0</v>
      </c>
      <c r="AS40" s="13">
        <f t="shared" ref="AS40" si="225">AU40</f>
        <v>0</v>
      </c>
      <c r="AT40" s="29">
        <v>0</v>
      </c>
      <c r="AU40" s="36">
        <v>0</v>
      </c>
      <c r="AV40" s="29">
        <v>0</v>
      </c>
      <c r="AW40" s="13">
        <f t="shared" ref="AW40" si="226">AY40</f>
        <v>0</v>
      </c>
      <c r="AX40" s="29">
        <v>0</v>
      </c>
      <c r="AY40" s="36">
        <v>0</v>
      </c>
      <c r="AZ40" s="29">
        <v>0</v>
      </c>
    </row>
    <row r="41" spans="1:52" ht="63" x14ac:dyDescent="0.25">
      <c r="A41" s="10" t="s">
        <v>418</v>
      </c>
      <c r="B41" s="19" t="s">
        <v>420</v>
      </c>
      <c r="C41" s="11" t="s">
        <v>22</v>
      </c>
      <c r="D41" s="11" t="s">
        <v>54</v>
      </c>
      <c r="E41" s="13">
        <f>I41+M41+Q41+U41+Y41+AC41+AG41+AK41+AO41</f>
        <v>1019.3</v>
      </c>
      <c r="F41" s="13">
        <f t="shared" si="213"/>
        <v>0</v>
      </c>
      <c r="G41" s="13">
        <f t="shared" si="213"/>
        <v>1019.3</v>
      </c>
      <c r="H41" s="13">
        <f t="shared" si="213"/>
        <v>0</v>
      </c>
      <c r="I41" s="48">
        <f t="shared" ref="I41" si="227">K41</f>
        <v>0</v>
      </c>
      <c r="J41" s="29">
        <v>0</v>
      </c>
      <c r="K41" s="35">
        <v>0</v>
      </c>
      <c r="L41" s="29">
        <v>0</v>
      </c>
      <c r="M41" s="13">
        <f t="shared" ref="M41" si="228">O41</f>
        <v>0</v>
      </c>
      <c r="N41" s="29">
        <v>0</v>
      </c>
      <c r="O41" s="36">
        <v>0</v>
      </c>
      <c r="P41" s="29">
        <v>0</v>
      </c>
      <c r="Q41" s="13">
        <f t="shared" ref="Q41" si="229">S41</f>
        <v>0</v>
      </c>
      <c r="R41" s="29">
        <v>0</v>
      </c>
      <c r="S41" s="36">
        <f>21850-2428-5043.4-5043.4-9335.2</f>
        <v>0</v>
      </c>
      <c r="T41" s="29">
        <v>0</v>
      </c>
      <c r="U41" s="13">
        <f t="shared" ref="U41" si="230">W41</f>
        <v>0</v>
      </c>
      <c r="V41" s="29">
        <v>0</v>
      </c>
      <c r="W41" s="36">
        <f>38100-1623.1-1623.1-1533.2-5000-13000-1000-14320.6</f>
        <v>0</v>
      </c>
      <c r="X41" s="29">
        <v>0</v>
      </c>
      <c r="Y41" s="13">
        <f t="shared" ref="Y41" si="231">AA41</f>
        <v>1019.3</v>
      </c>
      <c r="Z41" s="29">
        <v>0</v>
      </c>
      <c r="AA41" s="36">
        <v>1019.3</v>
      </c>
      <c r="AB41" s="29">
        <v>0</v>
      </c>
      <c r="AC41" s="13">
        <f t="shared" ref="AC41" si="232">AE41</f>
        <v>0</v>
      </c>
      <c r="AD41" s="29">
        <v>0</v>
      </c>
      <c r="AE41" s="36">
        <v>0</v>
      </c>
      <c r="AF41" s="29">
        <v>0</v>
      </c>
      <c r="AG41" s="13">
        <f t="shared" ref="AG41" si="233">AI41</f>
        <v>0</v>
      </c>
      <c r="AH41" s="29">
        <v>0</v>
      </c>
      <c r="AI41" s="36">
        <v>0</v>
      </c>
      <c r="AJ41" s="29">
        <v>0</v>
      </c>
      <c r="AK41" s="13">
        <f t="shared" ref="AK41" si="234">AM41</f>
        <v>0</v>
      </c>
      <c r="AL41" s="29">
        <v>0</v>
      </c>
      <c r="AM41" s="36">
        <v>0</v>
      </c>
      <c r="AN41" s="29">
        <v>0</v>
      </c>
      <c r="AO41" s="13">
        <f t="shared" ref="AO41" si="235">AQ41</f>
        <v>0</v>
      </c>
      <c r="AP41" s="29">
        <v>0</v>
      </c>
      <c r="AQ41" s="36">
        <v>0</v>
      </c>
      <c r="AR41" s="29">
        <v>0</v>
      </c>
      <c r="AS41" s="13">
        <f t="shared" ref="AS41" si="236">AU41</f>
        <v>0</v>
      </c>
      <c r="AT41" s="29">
        <v>0</v>
      </c>
      <c r="AU41" s="36">
        <v>0</v>
      </c>
      <c r="AV41" s="29">
        <v>0</v>
      </c>
      <c r="AW41" s="13">
        <f t="shared" ref="AW41" si="237">AY41</f>
        <v>0</v>
      </c>
      <c r="AX41" s="29">
        <v>0</v>
      </c>
      <c r="AY41" s="36">
        <v>0</v>
      </c>
      <c r="AZ41" s="29">
        <v>0</v>
      </c>
    </row>
    <row r="42" spans="1:52" ht="63" x14ac:dyDescent="0.25">
      <c r="A42" s="10" t="s">
        <v>451</v>
      </c>
      <c r="B42" s="19" t="s">
        <v>308</v>
      </c>
      <c r="C42" s="11" t="s">
        <v>22</v>
      </c>
      <c r="D42" s="11" t="s">
        <v>22</v>
      </c>
      <c r="E42" s="13">
        <f>I42+M42+Q42+U42+Y42+AC42+AG42+AK42+AO42</f>
        <v>0</v>
      </c>
      <c r="F42" s="13">
        <f t="shared" ref="F42:H42" si="238">J42+N42+R42+V42+Z42+AD42+AH42+AL42+AP42+AT42+AX42</f>
        <v>0</v>
      </c>
      <c r="G42" s="13">
        <f t="shared" si="238"/>
        <v>0</v>
      </c>
      <c r="H42" s="13">
        <f t="shared" si="238"/>
        <v>0</v>
      </c>
      <c r="I42" s="48">
        <f t="shared" ref="I42" si="239">K42</f>
        <v>0</v>
      </c>
      <c r="J42" s="29">
        <v>0</v>
      </c>
      <c r="K42" s="35">
        <v>0</v>
      </c>
      <c r="L42" s="29">
        <v>0</v>
      </c>
      <c r="M42" s="13">
        <f t="shared" ref="M42" si="240">O42</f>
        <v>0</v>
      </c>
      <c r="N42" s="29">
        <v>0</v>
      </c>
      <c r="O42" s="36">
        <v>0</v>
      </c>
      <c r="P42" s="29">
        <v>0</v>
      </c>
      <c r="Q42" s="13">
        <f t="shared" ref="Q42" si="241">S42</f>
        <v>0</v>
      </c>
      <c r="R42" s="29">
        <v>0</v>
      </c>
      <c r="S42" s="36">
        <f>21850-2428-5043.4-5043.4-9335.2</f>
        <v>0</v>
      </c>
      <c r="T42" s="29">
        <v>0</v>
      </c>
      <c r="U42" s="13">
        <f t="shared" ref="U42" si="242">W42</f>
        <v>0</v>
      </c>
      <c r="V42" s="29">
        <v>0</v>
      </c>
      <c r="W42" s="36">
        <f>38100-1623.1-1623.1-1533.2-5000-13000-1000-14320.6</f>
        <v>0</v>
      </c>
      <c r="X42" s="29">
        <v>0</v>
      </c>
      <c r="Y42" s="13">
        <f t="shared" ref="Y42" si="243">AA42</f>
        <v>0</v>
      </c>
      <c r="Z42" s="29">
        <v>0</v>
      </c>
      <c r="AA42" s="36">
        <v>0</v>
      </c>
      <c r="AB42" s="29">
        <v>0</v>
      </c>
      <c r="AC42" s="13">
        <f t="shared" ref="AC42" si="244">AE42</f>
        <v>0</v>
      </c>
      <c r="AD42" s="29">
        <v>0</v>
      </c>
      <c r="AE42" s="36">
        <v>0</v>
      </c>
      <c r="AF42" s="29">
        <v>0</v>
      </c>
      <c r="AG42" s="13">
        <f t="shared" ref="AG42" si="245">AI42</f>
        <v>0</v>
      </c>
      <c r="AH42" s="29">
        <v>0</v>
      </c>
      <c r="AI42" s="36">
        <v>0</v>
      </c>
      <c r="AJ42" s="29">
        <v>0</v>
      </c>
      <c r="AK42" s="13">
        <f t="shared" ref="AK42" si="246">AM42</f>
        <v>0</v>
      </c>
      <c r="AL42" s="29">
        <v>0</v>
      </c>
      <c r="AM42" s="36">
        <v>0</v>
      </c>
      <c r="AN42" s="29">
        <v>0</v>
      </c>
      <c r="AO42" s="13">
        <f t="shared" ref="AO42" si="247">AQ42</f>
        <v>0</v>
      </c>
      <c r="AP42" s="29">
        <v>0</v>
      </c>
      <c r="AQ42" s="36">
        <v>0</v>
      </c>
      <c r="AR42" s="29">
        <v>0</v>
      </c>
      <c r="AS42" s="13">
        <f t="shared" ref="AS42" si="248">AU42</f>
        <v>0</v>
      </c>
      <c r="AT42" s="29">
        <v>0</v>
      </c>
      <c r="AU42" s="36">
        <v>0</v>
      </c>
      <c r="AV42" s="29">
        <v>0</v>
      </c>
      <c r="AW42" s="13">
        <f t="shared" ref="AW42" si="249">AY42</f>
        <v>0</v>
      </c>
      <c r="AX42" s="29">
        <v>0</v>
      </c>
      <c r="AY42" s="36">
        <v>0</v>
      </c>
      <c r="AZ42" s="29">
        <v>0</v>
      </c>
    </row>
    <row r="43" spans="1:52" ht="43.5" customHeight="1" x14ac:dyDescent="0.25">
      <c r="A43" s="10" t="s">
        <v>24</v>
      </c>
      <c r="B43" s="95" t="s">
        <v>116</v>
      </c>
      <c r="C43" s="95"/>
      <c r="D43" s="95"/>
      <c r="E43" s="8">
        <f t="shared" ref="E43:AZ43" si="250">E44+E159</f>
        <v>283370.90000000008</v>
      </c>
      <c r="F43" s="8">
        <f t="shared" si="250"/>
        <v>0</v>
      </c>
      <c r="G43" s="8">
        <f t="shared" si="250"/>
        <v>283370.90000000008</v>
      </c>
      <c r="H43" s="8">
        <f t="shared" si="250"/>
        <v>0</v>
      </c>
      <c r="I43" s="8">
        <f t="shared" si="250"/>
        <v>11551.9</v>
      </c>
      <c r="J43" s="8">
        <f t="shared" si="250"/>
        <v>0</v>
      </c>
      <c r="K43" s="8">
        <f t="shared" si="250"/>
        <v>11551.9</v>
      </c>
      <c r="L43" s="8">
        <f t="shared" si="250"/>
        <v>0</v>
      </c>
      <c r="M43" s="8">
        <f t="shared" si="250"/>
        <v>86614.500000000029</v>
      </c>
      <c r="N43" s="8">
        <f t="shared" si="250"/>
        <v>0</v>
      </c>
      <c r="O43" s="8">
        <f t="shared" si="250"/>
        <v>86614.500000000029</v>
      </c>
      <c r="P43" s="8">
        <f t="shared" si="250"/>
        <v>0</v>
      </c>
      <c r="Q43" s="8">
        <f t="shared" si="250"/>
        <v>84930.7</v>
      </c>
      <c r="R43" s="8">
        <f t="shared" si="250"/>
        <v>0</v>
      </c>
      <c r="S43" s="8">
        <f t="shared" si="250"/>
        <v>84930.7</v>
      </c>
      <c r="T43" s="8">
        <f t="shared" si="250"/>
        <v>0</v>
      </c>
      <c r="U43" s="8">
        <f t="shared" si="250"/>
        <v>36754.5</v>
      </c>
      <c r="V43" s="8">
        <f t="shared" si="250"/>
        <v>0</v>
      </c>
      <c r="W43" s="8">
        <f t="shared" si="250"/>
        <v>36754.5</v>
      </c>
      <c r="X43" s="8">
        <f t="shared" si="250"/>
        <v>0</v>
      </c>
      <c r="Y43" s="8">
        <f t="shared" si="250"/>
        <v>57255.8</v>
      </c>
      <c r="Z43" s="8">
        <f t="shared" si="250"/>
        <v>0</v>
      </c>
      <c r="AA43" s="8">
        <f t="shared" si="250"/>
        <v>57255.8</v>
      </c>
      <c r="AB43" s="8">
        <f t="shared" si="250"/>
        <v>0</v>
      </c>
      <c r="AC43" s="8">
        <f t="shared" si="250"/>
        <v>6263.5</v>
      </c>
      <c r="AD43" s="8">
        <f t="shared" si="250"/>
        <v>0</v>
      </c>
      <c r="AE43" s="8">
        <f t="shared" si="250"/>
        <v>6263.5</v>
      </c>
      <c r="AF43" s="8">
        <f t="shared" si="250"/>
        <v>0</v>
      </c>
      <c r="AG43" s="8">
        <f t="shared" si="250"/>
        <v>0</v>
      </c>
      <c r="AH43" s="8">
        <f t="shared" si="250"/>
        <v>0</v>
      </c>
      <c r="AI43" s="8">
        <f t="shared" si="250"/>
        <v>0</v>
      </c>
      <c r="AJ43" s="8">
        <f t="shared" si="250"/>
        <v>0</v>
      </c>
      <c r="AK43" s="8">
        <f t="shared" si="250"/>
        <v>0</v>
      </c>
      <c r="AL43" s="8">
        <f t="shared" si="250"/>
        <v>0</v>
      </c>
      <c r="AM43" s="8">
        <f t="shared" si="250"/>
        <v>0</v>
      </c>
      <c r="AN43" s="8">
        <f t="shared" si="250"/>
        <v>0</v>
      </c>
      <c r="AO43" s="8">
        <f t="shared" si="250"/>
        <v>0</v>
      </c>
      <c r="AP43" s="8">
        <f t="shared" si="250"/>
        <v>0</v>
      </c>
      <c r="AQ43" s="8">
        <f t="shared" si="250"/>
        <v>0</v>
      </c>
      <c r="AR43" s="8">
        <f t="shared" si="250"/>
        <v>0</v>
      </c>
      <c r="AS43" s="8">
        <f t="shared" si="250"/>
        <v>0</v>
      </c>
      <c r="AT43" s="8">
        <f t="shared" si="250"/>
        <v>0</v>
      </c>
      <c r="AU43" s="8">
        <f t="shared" si="250"/>
        <v>0</v>
      </c>
      <c r="AV43" s="8">
        <f t="shared" si="250"/>
        <v>0</v>
      </c>
      <c r="AW43" s="8">
        <f t="shared" si="250"/>
        <v>0</v>
      </c>
      <c r="AX43" s="8">
        <f t="shared" si="250"/>
        <v>0</v>
      </c>
      <c r="AY43" s="8">
        <f t="shared" si="250"/>
        <v>0</v>
      </c>
      <c r="AZ43" s="8">
        <f t="shared" si="250"/>
        <v>0</v>
      </c>
    </row>
    <row r="44" spans="1:52" ht="43.5" customHeight="1" x14ac:dyDescent="0.25">
      <c r="A44" s="10" t="s">
        <v>30</v>
      </c>
      <c r="B44" s="95" t="s">
        <v>115</v>
      </c>
      <c r="C44" s="95"/>
      <c r="D44" s="95"/>
      <c r="E44" s="8">
        <f t="shared" ref="E44:AZ44" si="251">SUM(E45:E158)</f>
        <v>281558.20000000007</v>
      </c>
      <c r="F44" s="8">
        <f t="shared" si="251"/>
        <v>0</v>
      </c>
      <c r="G44" s="8">
        <f t="shared" si="251"/>
        <v>281558.20000000007</v>
      </c>
      <c r="H44" s="8">
        <f t="shared" si="251"/>
        <v>0</v>
      </c>
      <c r="I44" s="8">
        <f t="shared" si="251"/>
        <v>10367.5</v>
      </c>
      <c r="J44" s="8">
        <f t="shared" si="251"/>
        <v>0</v>
      </c>
      <c r="K44" s="8">
        <f t="shared" si="251"/>
        <v>10367.5</v>
      </c>
      <c r="L44" s="8">
        <f t="shared" si="251"/>
        <v>0</v>
      </c>
      <c r="M44" s="8">
        <f t="shared" si="251"/>
        <v>85986.200000000026</v>
      </c>
      <c r="N44" s="8">
        <f t="shared" si="251"/>
        <v>0</v>
      </c>
      <c r="O44" s="8">
        <f t="shared" si="251"/>
        <v>85986.200000000026</v>
      </c>
      <c r="P44" s="8">
        <f t="shared" si="251"/>
        <v>0</v>
      </c>
      <c r="Q44" s="8">
        <f t="shared" si="251"/>
        <v>84930.7</v>
      </c>
      <c r="R44" s="8">
        <f t="shared" si="251"/>
        <v>0</v>
      </c>
      <c r="S44" s="8">
        <f t="shared" si="251"/>
        <v>84930.7</v>
      </c>
      <c r="T44" s="8">
        <f t="shared" si="251"/>
        <v>0</v>
      </c>
      <c r="U44" s="8">
        <f t="shared" si="251"/>
        <v>36754.5</v>
      </c>
      <c r="V44" s="8">
        <f t="shared" si="251"/>
        <v>0</v>
      </c>
      <c r="W44" s="8">
        <f t="shared" si="251"/>
        <v>36754.5</v>
      </c>
      <c r="X44" s="8">
        <f t="shared" si="251"/>
        <v>0</v>
      </c>
      <c r="Y44" s="8">
        <f t="shared" si="251"/>
        <v>57255.8</v>
      </c>
      <c r="Z44" s="8">
        <f t="shared" si="251"/>
        <v>0</v>
      </c>
      <c r="AA44" s="8">
        <f t="shared" si="251"/>
        <v>57255.8</v>
      </c>
      <c r="AB44" s="8">
        <f t="shared" si="251"/>
        <v>0</v>
      </c>
      <c r="AC44" s="8">
        <f t="shared" si="251"/>
        <v>6263.5</v>
      </c>
      <c r="AD44" s="8">
        <f t="shared" si="251"/>
        <v>0</v>
      </c>
      <c r="AE44" s="8">
        <f t="shared" si="251"/>
        <v>6263.5</v>
      </c>
      <c r="AF44" s="8">
        <f t="shared" si="251"/>
        <v>0</v>
      </c>
      <c r="AG44" s="8">
        <f t="shared" si="251"/>
        <v>0</v>
      </c>
      <c r="AH44" s="8">
        <f t="shared" si="251"/>
        <v>0</v>
      </c>
      <c r="AI44" s="8">
        <f t="shared" si="251"/>
        <v>0</v>
      </c>
      <c r="AJ44" s="8">
        <f t="shared" si="251"/>
        <v>0</v>
      </c>
      <c r="AK44" s="8">
        <f t="shared" si="251"/>
        <v>0</v>
      </c>
      <c r="AL44" s="8">
        <f t="shared" si="251"/>
        <v>0</v>
      </c>
      <c r="AM44" s="8">
        <f t="shared" si="251"/>
        <v>0</v>
      </c>
      <c r="AN44" s="8">
        <f t="shared" si="251"/>
        <v>0</v>
      </c>
      <c r="AO44" s="8">
        <f t="shared" si="251"/>
        <v>0</v>
      </c>
      <c r="AP44" s="8">
        <f t="shared" si="251"/>
        <v>0</v>
      </c>
      <c r="AQ44" s="8">
        <f t="shared" si="251"/>
        <v>0</v>
      </c>
      <c r="AR44" s="8">
        <f t="shared" si="251"/>
        <v>0</v>
      </c>
      <c r="AS44" s="8">
        <f t="shared" si="251"/>
        <v>0</v>
      </c>
      <c r="AT44" s="8">
        <f t="shared" si="251"/>
        <v>0</v>
      </c>
      <c r="AU44" s="8">
        <f t="shared" si="251"/>
        <v>0</v>
      </c>
      <c r="AV44" s="8">
        <f t="shared" si="251"/>
        <v>0</v>
      </c>
      <c r="AW44" s="8">
        <f t="shared" si="251"/>
        <v>0</v>
      </c>
      <c r="AX44" s="8">
        <f t="shared" si="251"/>
        <v>0</v>
      </c>
      <c r="AY44" s="8">
        <f t="shared" si="251"/>
        <v>0</v>
      </c>
      <c r="AZ44" s="8">
        <f t="shared" si="251"/>
        <v>0</v>
      </c>
    </row>
    <row r="45" spans="1:52" ht="63" x14ac:dyDescent="0.25">
      <c r="A45" s="10" t="s">
        <v>82</v>
      </c>
      <c r="B45" s="20" t="s">
        <v>55</v>
      </c>
      <c r="C45" s="11" t="s">
        <v>22</v>
      </c>
      <c r="D45" s="11" t="s">
        <v>54</v>
      </c>
      <c r="E45" s="13">
        <f t="shared" ref="E45:E76" si="252">I45+M45+Q45+U45+Y45+AC45+AG45+AK45+AO45</f>
        <v>2351.6999999999998</v>
      </c>
      <c r="F45" s="13">
        <f t="shared" ref="F45:F76" si="253">J45+N45+R45+V45+Z45+AD45+AH45+AL45+AP45</f>
        <v>0</v>
      </c>
      <c r="G45" s="13">
        <f t="shared" ref="G45:G76" si="254">K45+O45+S45+W45+AA45+AE45+AI45+AM45+AQ45</f>
        <v>2351.6999999999998</v>
      </c>
      <c r="H45" s="13">
        <f t="shared" ref="H45:H76" si="255">L45+P45+T45+X45+AB45+AF45+AJ45+AN45+AR45</f>
        <v>0</v>
      </c>
      <c r="I45" s="13">
        <f t="shared" ref="I45:I46" si="256">K45</f>
        <v>2351.6999999999998</v>
      </c>
      <c r="J45" s="29">
        <v>0</v>
      </c>
      <c r="K45" s="13">
        <f>3223.2-871.5</f>
        <v>2351.6999999999998</v>
      </c>
      <c r="L45" s="29">
        <v>0</v>
      </c>
      <c r="M45" s="13">
        <f t="shared" ref="M45:M48" si="257">O45</f>
        <v>0</v>
      </c>
      <c r="N45" s="29">
        <v>0</v>
      </c>
      <c r="O45" s="29">
        <v>0</v>
      </c>
      <c r="P45" s="29">
        <v>0</v>
      </c>
      <c r="Q45" s="13">
        <f t="shared" ref="Q45:Q48" si="258">S45</f>
        <v>0</v>
      </c>
      <c r="R45" s="29">
        <v>0</v>
      </c>
      <c r="S45" s="29">
        <v>0</v>
      </c>
      <c r="T45" s="29">
        <v>0</v>
      </c>
      <c r="U45" s="13">
        <f t="shared" ref="U45:U48" si="259">W45</f>
        <v>0</v>
      </c>
      <c r="V45" s="29">
        <v>0</v>
      </c>
      <c r="W45" s="29">
        <v>0</v>
      </c>
      <c r="X45" s="29">
        <v>0</v>
      </c>
      <c r="Y45" s="13">
        <f t="shared" ref="Y45:Y48" si="260">AA45</f>
        <v>0</v>
      </c>
      <c r="Z45" s="29">
        <v>0</v>
      </c>
      <c r="AA45" s="29">
        <v>0</v>
      </c>
      <c r="AB45" s="29">
        <v>0</v>
      </c>
      <c r="AC45" s="13">
        <f t="shared" ref="AC45:AC48" si="261">AE45</f>
        <v>0</v>
      </c>
      <c r="AD45" s="29">
        <v>0</v>
      </c>
      <c r="AE45" s="29">
        <v>0</v>
      </c>
      <c r="AF45" s="29">
        <v>0</v>
      </c>
      <c r="AG45" s="13">
        <f t="shared" ref="AG45:AG48" si="262">AI45</f>
        <v>0</v>
      </c>
      <c r="AH45" s="29">
        <v>0</v>
      </c>
      <c r="AI45" s="29">
        <v>0</v>
      </c>
      <c r="AJ45" s="29">
        <v>0</v>
      </c>
      <c r="AK45" s="13">
        <f t="shared" ref="AK45:AK48" si="263">AM45</f>
        <v>0</v>
      </c>
      <c r="AL45" s="29">
        <v>0</v>
      </c>
      <c r="AM45" s="29">
        <v>0</v>
      </c>
      <c r="AN45" s="29">
        <v>0</v>
      </c>
      <c r="AO45" s="13">
        <f t="shared" ref="AO45:AO48" si="264">AQ45</f>
        <v>0</v>
      </c>
      <c r="AP45" s="29">
        <v>0</v>
      </c>
      <c r="AQ45" s="29">
        <v>0</v>
      </c>
      <c r="AR45" s="29">
        <v>0</v>
      </c>
      <c r="AS45" s="13">
        <f t="shared" ref="AS45:AS48" si="265">AU45</f>
        <v>0</v>
      </c>
      <c r="AT45" s="29">
        <v>0</v>
      </c>
      <c r="AU45" s="29">
        <v>0</v>
      </c>
      <c r="AV45" s="29">
        <v>0</v>
      </c>
      <c r="AW45" s="13">
        <f t="shared" ref="AW45:AW48" si="266">AY45</f>
        <v>0</v>
      </c>
      <c r="AX45" s="29">
        <v>0</v>
      </c>
      <c r="AY45" s="29">
        <v>0</v>
      </c>
      <c r="AZ45" s="29">
        <v>0</v>
      </c>
    </row>
    <row r="46" spans="1:52" ht="63" x14ac:dyDescent="0.25">
      <c r="A46" s="10" t="s">
        <v>83</v>
      </c>
      <c r="B46" s="20" t="s">
        <v>47</v>
      </c>
      <c r="C46" s="11" t="s">
        <v>22</v>
      </c>
      <c r="D46" s="11" t="s">
        <v>54</v>
      </c>
      <c r="E46" s="13">
        <f t="shared" si="252"/>
        <v>490.8</v>
      </c>
      <c r="F46" s="13">
        <f t="shared" si="253"/>
        <v>0</v>
      </c>
      <c r="G46" s="13">
        <f t="shared" si="254"/>
        <v>490.8</v>
      </c>
      <c r="H46" s="13">
        <f t="shared" si="255"/>
        <v>0</v>
      </c>
      <c r="I46" s="13">
        <f t="shared" si="256"/>
        <v>490.8</v>
      </c>
      <c r="J46" s="29">
        <v>0</v>
      </c>
      <c r="K46" s="13">
        <v>490.8</v>
      </c>
      <c r="L46" s="29">
        <v>0</v>
      </c>
      <c r="M46" s="13">
        <f t="shared" si="257"/>
        <v>0</v>
      </c>
      <c r="N46" s="29">
        <v>0</v>
      </c>
      <c r="O46" s="29">
        <v>0</v>
      </c>
      <c r="P46" s="29">
        <v>0</v>
      </c>
      <c r="Q46" s="13">
        <f t="shared" si="258"/>
        <v>0</v>
      </c>
      <c r="R46" s="29">
        <v>0</v>
      </c>
      <c r="S46" s="29">
        <v>0</v>
      </c>
      <c r="T46" s="29">
        <v>0</v>
      </c>
      <c r="U46" s="13">
        <f t="shared" si="259"/>
        <v>0</v>
      </c>
      <c r="V46" s="29">
        <v>0</v>
      </c>
      <c r="W46" s="29">
        <v>0</v>
      </c>
      <c r="X46" s="29">
        <v>0</v>
      </c>
      <c r="Y46" s="13">
        <f t="shared" si="260"/>
        <v>0</v>
      </c>
      <c r="Z46" s="29">
        <v>0</v>
      </c>
      <c r="AA46" s="29">
        <v>0</v>
      </c>
      <c r="AB46" s="29">
        <v>0</v>
      </c>
      <c r="AC46" s="13">
        <f t="shared" si="261"/>
        <v>0</v>
      </c>
      <c r="AD46" s="29">
        <v>0</v>
      </c>
      <c r="AE46" s="29">
        <v>0</v>
      </c>
      <c r="AF46" s="29">
        <v>0</v>
      </c>
      <c r="AG46" s="13">
        <f t="shared" si="262"/>
        <v>0</v>
      </c>
      <c r="AH46" s="29">
        <v>0</v>
      </c>
      <c r="AI46" s="29">
        <v>0</v>
      </c>
      <c r="AJ46" s="29">
        <v>0</v>
      </c>
      <c r="AK46" s="13">
        <f t="shared" si="263"/>
        <v>0</v>
      </c>
      <c r="AL46" s="29">
        <v>0</v>
      </c>
      <c r="AM46" s="29">
        <v>0</v>
      </c>
      <c r="AN46" s="29">
        <v>0</v>
      </c>
      <c r="AO46" s="13">
        <f t="shared" si="264"/>
        <v>0</v>
      </c>
      <c r="AP46" s="29">
        <v>0</v>
      </c>
      <c r="AQ46" s="29">
        <v>0</v>
      </c>
      <c r="AR46" s="29">
        <v>0</v>
      </c>
      <c r="AS46" s="13">
        <f t="shared" si="265"/>
        <v>0</v>
      </c>
      <c r="AT46" s="29">
        <v>0</v>
      </c>
      <c r="AU46" s="29">
        <v>0</v>
      </c>
      <c r="AV46" s="29">
        <v>0</v>
      </c>
      <c r="AW46" s="13">
        <f t="shared" si="266"/>
        <v>0</v>
      </c>
      <c r="AX46" s="29">
        <v>0</v>
      </c>
      <c r="AY46" s="29">
        <v>0</v>
      </c>
      <c r="AZ46" s="29">
        <v>0</v>
      </c>
    </row>
    <row r="47" spans="1:52" ht="63" x14ac:dyDescent="0.25">
      <c r="A47" s="10" t="s">
        <v>84</v>
      </c>
      <c r="B47" s="20" t="s">
        <v>56</v>
      </c>
      <c r="C47" s="11" t="s">
        <v>22</v>
      </c>
      <c r="D47" s="11" t="s">
        <v>54</v>
      </c>
      <c r="E47" s="13">
        <f t="shared" si="252"/>
        <v>438.1</v>
      </c>
      <c r="F47" s="13">
        <f t="shared" si="253"/>
        <v>0</v>
      </c>
      <c r="G47" s="13">
        <f t="shared" si="254"/>
        <v>438.1</v>
      </c>
      <c r="H47" s="13">
        <f t="shared" si="255"/>
        <v>0</v>
      </c>
      <c r="I47" s="13">
        <f t="shared" ref="I47" si="267">K47</f>
        <v>438.1</v>
      </c>
      <c r="J47" s="29">
        <v>0</v>
      </c>
      <c r="K47" s="13">
        <f>231+207.1</f>
        <v>438.1</v>
      </c>
      <c r="L47" s="29">
        <v>0</v>
      </c>
      <c r="M47" s="13">
        <f t="shared" si="257"/>
        <v>0</v>
      </c>
      <c r="N47" s="29">
        <v>0</v>
      </c>
      <c r="O47" s="29">
        <v>0</v>
      </c>
      <c r="P47" s="29">
        <v>0</v>
      </c>
      <c r="Q47" s="13">
        <f t="shared" si="258"/>
        <v>0</v>
      </c>
      <c r="R47" s="29">
        <v>0</v>
      </c>
      <c r="S47" s="29">
        <v>0</v>
      </c>
      <c r="T47" s="29">
        <v>0</v>
      </c>
      <c r="U47" s="13">
        <f t="shared" si="259"/>
        <v>0</v>
      </c>
      <c r="V47" s="29">
        <v>0</v>
      </c>
      <c r="W47" s="29">
        <v>0</v>
      </c>
      <c r="X47" s="29">
        <v>0</v>
      </c>
      <c r="Y47" s="13">
        <f t="shared" si="260"/>
        <v>0</v>
      </c>
      <c r="Z47" s="29">
        <v>0</v>
      </c>
      <c r="AA47" s="29">
        <v>0</v>
      </c>
      <c r="AB47" s="29">
        <v>0</v>
      </c>
      <c r="AC47" s="13">
        <f t="shared" si="261"/>
        <v>0</v>
      </c>
      <c r="AD47" s="29">
        <v>0</v>
      </c>
      <c r="AE47" s="29">
        <v>0</v>
      </c>
      <c r="AF47" s="29">
        <v>0</v>
      </c>
      <c r="AG47" s="13">
        <f t="shared" si="262"/>
        <v>0</v>
      </c>
      <c r="AH47" s="29">
        <v>0</v>
      </c>
      <c r="AI47" s="29">
        <v>0</v>
      </c>
      <c r="AJ47" s="29">
        <v>0</v>
      </c>
      <c r="AK47" s="13">
        <f t="shared" si="263"/>
        <v>0</v>
      </c>
      <c r="AL47" s="29">
        <v>0</v>
      </c>
      <c r="AM47" s="29">
        <v>0</v>
      </c>
      <c r="AN47" s="29">
        <v>0</v>
      </c>
      <c r="AO47" s="13">
        <f t="shared" si="264"/>
        <v>0</v>
      </c>
      <c r="AP47" s="29">
        <v>0</v>
      </c>
      <c r="AQ47" s="29">
        <v>0</v>
      </c>
      <c r="AR47" s="29">
        <v>0</v>
      </c>
      <c r="AS47" s="13">
        <f t="shared" si="265"/>
        <v>0</v>
      </c>
      <c r="AT47" s="29">
        <v>0</v>
      </c>
      <c r="AU47" s="29">
        <v>0</v>
      </c>
      <c r="AV47" s="29">
        <v>0</v>
      </c>
      <c r="AW47" s="13">
        <f t="shared" si="266"/>
        <v>0</v>
      </c>
      <c r="AX47" s="29">
        <v>0</v>
      </c>
      <c r="AY47" s="29">
        <v>0</v>
      </c>
      <c r="AZ47" s="29">
        <v>0</v>
      </c>
    </row>
    <row r="48" spans="1:52" ht="78.75" x14ac:dyDescent="0.25">
      <c r="A48" s="10" t="s">
        <v>85</v>
      </c>
      <c r="B48" s="20" t="s">
        <v>57</v>
      </c>
      <c r="C48" s="11" t="s">
        <v>22</v>
      </c>
      <c r="D48" s="11" t="s">
        <v>54</v>
      </c>
      <c r="E48" s="13">
        <f t="shared" si="252"/>
        <v>95</v>
      </c>
      <c r="F48" s="13">
        <f t="shared" si="253"/>
        <v>0</v>
      </c>
      <c r="G48" s="13">
        <f t="shared" si="254"/>
        <v>95</v>
      </c>
      <c r="H48" s="13">
        <f t="shared" si="255"/>
        <v>0</v>
      </c>
      <c r="I48" s="13">
        <f t="shared" ref="I48" si="268">K48</f>
        <v>95</v>
      </c>
      <c r="J48" s="29">
        <v>0</v>
      </c>
      <c r="K48" s="13">
        <f>73.1+21.9</f>
        <v>95</v>
      </c>
      <c r="L48" s="29">
        <v>0</v>
      </c>
      <c r="M48" s="13">
        <f t="shared" si="257"/>
        <v>0</v>
      </c>
      <c r="N48" s="29">
        <v>0</v>
      </c>
      <c r="O48" s="29">
        <v>0</v>
      </c>
      <c r="P48" s="29">
        <v>0</v>
      </c>
      <c r="Q48" s="13">
        <f t="shared" si="258"/>
        <v>0</v>
      </c>
      <c r="R48" s="29">
        <v>0</v>
      </c>
      <c r="S48" s="29">
        <v>0</v>
      </c>
      <c r="T48" s="29">
        <v>0</v>
      </c>
      <c r="U48" s="13">
        <f t="shared" si="259"/>
        <v>0</v>
      </c>
      <c r="V48" s="29">
        <v>0</v>
      </c>
      <c r="W48" s="29">
        <v>0</v>
      </c>
      <c r="X48" s="29">
        <v>0</v>
      </c>
      <c r="Y48" s="13">
        <f t="shared" si="260"/>
        <v>0</v>
      </c>
      <c r="Z48" s="29">
        <v>0</v>
      </c>
      <c r="AA48" s="29">
        <v>0</v>
      </c>
      <c r="AB48" s="29">
        <v>0</v>
      </c>
      <c r="AC48" s="13">
        <f t="shared" si="261"/>
        <v>0</v>
      </c>
      <c r="AD48" s="29">
        <v>0</v>
      </c>
      <c r="AE48" s="29">
        <v>0</v>
      </c>
      <c r="AF48" s="29">
        <v>0</v>
      </c>
      <c r="AG48" s="13">
        <f t="shared" si="262"/>
        <v>0</v>
      </c>
      <c r="AH48" s="29">
        <v>0</v>
      </c>
      <c r="AI48" s="29">
        <v>0</v>
      </c>
      <c r="AJ48" s="29">
        <v>0</v>
      </c>
      <c r="AK48" s="13">
        <f t="shared" si="263"/>
        <v>0</v>
      </c>
      <c r="AL48" s="29">
        <v>0</v>
      </c>
      <c r="AM48" s="29">
        <v>0</v>
      </c>
      <c r="AN48" s="29">
        <v>0</v>
      </c>
      <c r="AO48" s="13">
        <f t="shared" si="264"/>
        <v>0</v>
      </c>
      <c r="AP48" s="29">
        <v>0</v>
      </c>
      <c r="AQ48" s="29">
        <v>0</v>
      </c>
      <c r="AR48" s="29">
        <v>0</v>
      </c>
      <c r="AS48" s="13">
        <f t="shared" si="265"/>
        <v>0</v>
      </c>
      <c r="AT48" s="29">
        <v>0</v>
      </c>
      <c r="AU48" s="29">
        <v>0</v>
      </c>
      <c r="AV48" s="29">
        <v>0</v>
      </c>
      <c r="AW48" s="13">
        <f t="shared" si="266"/>
        <v>0</v>
      </c>
      <c r="AX48" s="29">
        <v>0</v>
      </c>
      <c r="AY48" s="29">
        <v>0</v>
      </c>
      <c r="AZ48" s="29">
        <v>0</v>
      </c>
    </row>
    <row r="49" spans="1:56" ht="78.75" x14ac:dyDescent="0.25">
      <c r="A49" s="10" t="s">
        <v>86</v>
      </c>
      <c r="B49" s="20" t="s">
        <v>77</v>
      </c>
      <c r="C49" s="11" t="s">
        <v>22</v>
      </c>
      <c r="D49" s="11" t="s">
        <v>54</v>
      </c>
      <c r="E49" s="13">
        <f t="shared" si="252"/>
        <v>4000</v>
      </c>
      <c r="F49" s="13">
        <f t="shared" si="253"/>
        <v>0</v>
      </c>
      <c r="G49" s="13">
        <f t="shared" si="254"/>
        <v>4000</v>
      </c>
      <c r="H49" s="13">
        <f t="shared" si="255"/>
        <v>0</v>
      </c>
      <c r="I49" s="13">
        <f t="shared" ref="I49" si="269">K49</f>
        <v>4000</v>
      </c>
      <c r="J49" s="29">
        <v>0</v>
      </c>
      <c r="K49" s="13">
        <v>4000</v>
      </c>
      <c r="L49" s="29">
        <v>0</v>
      </c>
      <c r="M49" s="13">
        <f t="shared" ref="M49" si="270">O49</f>
        <v>0</v>
      </c>
      <c r="N49" s="29">
        <v>0</v>
      </c>
      <c r="O49" s="29">
        <v>0</v>
      </c>
      <c r="P49" s="29">
        <v>0</v>
      </c>
      <c r="Q49" s="13">
        <f t="shared" ref="Q49" si="271">S49</f>
        <v>0</v>
      </c>
      <c r="R49" s="29">
        <v>0</v>
      </c>
      <c r="S49" s="29">
        <v>0</v>
      </c>
      <c r="T49" s="29">
        <v>0</v>
      </c>
      <c r="U49" s="13">
        <f t="shared" ref="U49" si="272">W49</f>
        <v>0</v>
      </c>
      <c r="V49" s="29">
        <v>0</v>
      </c>
      <c r="W49" s="29">
        <v>0</v>
      </c>
      <c r="X49" s="29">
        <v>0</v>
      </c>
      <c r="Y49" s="13">
        <f t="shared" ref="Y49" si="273">AA49</f>
        <v>0</v>
      </c>
      <c r="Z49" s="29">
        <v>0</v>
      </c>
      <c r="AA49" s="29">
        <v>0</v>
      </c>
      <c r="AB49" s="29">
        <v>0</v>
      </c>
      <c r="AC49" s="13">
        <f t="shared" ref="AC49" si="274">AE49</f>
        <v>0</v>
      </c>
      <c r="AD49" s="29">
        <v>0</v>
      </c>
      <c r="AE49" s="29">
        <v>0</v>
      </c>
      <c r="AF49" s="29">
        <v>0</v>
      </c>
      <c r="AG49" s="13">
        <f t="shared" ref="AG49" si="275">AI49</f>
        <v>0</v>
      </c>
      <c r="AH49" s="29">
        <v>0</v>
      </c>
      <c r="AI49" s="29">
        <v>0</v>
      </c>
      <c r="AJ49" s="29">
        <v>0</v>
      </c>
      <c r="AK49" s="13">
        <f t="shared" ref="AK49" si="276">AM49</f>
        <v>0</v>
      </c>
      <c r="AL49" s="29">
        <v>0</v>
      </c>
      <c r="AM49" s="29">
        <v>0</v>
      </c>
      <c r="AN49" s="29">
        <v>0</v>
      </c>
      <c r="AO49" s="13">
        <f t="shared" ref="AO49" si="277">AQ49</f>
        <v>0</v>
      </c>
      <c r="AP49" s="29">
        <v>0</v>
      </c>
      <c r="AQ49" s="29">
        <v>0</v>
      </c>
      <c r="AR49" s="29">
        <v>0</v>
      </c>
      <c r="AS49" s="13">
        <f t="shared" ref="AS49" si="278">AU49</f>
        <v>0</v>
      </c>
      <c r="AT49" s="29">
        <v>0</v>
      </c>
      <c r="AU49" s="29">
        <v>0</v>
      </c>
      <c r="AV49" s="29">
        <v>0</v>
      </c>
      <c r="AW49" s="13">
        <f t="shared" ref="AW49" si="279">AY49</f>
        <v>0</v>
      </c>
      <c r="AX49" s="29">
        <v>0</v>
      </c>
      <c r="AY49" s="29">
        <v>0</v>
      </c>
      <c r="AZ49" s="29">
        <v>0</v>
      </c>
    </row>
    <row r="50" spans="1:56" ht="47.25" x14ac:dyDescent="0.25">
      <c r="A50" s="10" t="s">
        <v>87</v>
      </c>
      <c r="B50" s="20" t="s">
        <v>78</v>
      </c>
      <c r="C50" s="11" t="s">
        <v>22</v>
      </c>
      <c r="D50" s="11" t="s">
        <v>54</v>
      </c>
      <c r="E50" s="13">
        <f t="shared" si="252"/>
        <v>1028.5</v>
      </c>
      <c r="F50" s="13">
        <f t="shared" si="253"/>
        <v>0</v>
      </c>
      <c r="G50" s="13">
        <f t="shared" si="254"/>
        <v>1028.5</v>
      </c>
      <c r="H50" s="13">
        <f t="shared" si="255"/>
        <v>0</v>
      </c>
      <c r="I50" s="13">
        <f t="shared" ref="I50" si="280">K50</f>
        <v>1028.5</v>
      </c>
      <c r="J50" s="29">
        <v>0</v>
      </c>
      <c r="K50" s="13">
        <f>1754.8-726.3</f>
        <v>1028.5</v>
      </c>
      <c r="L50" s="29">
        <v>0</v>
      </c>
      <c r="M50" s="13">
        <f t="shared" ref="M50" si="281">O50</f>
        <v>0</v>
      </c>
      <c r="N50" s="29">
        <v>0</v>
      </c>
      <c r="O50" s="29">
        <v>0</v>
      </c>
      <c r="P50" s="29">
        <v>0</v>
      </c>
      <c r="Q50" s="13">
        <f t="shared" ref="Q50" si="282">S50</f>
        <v>0</v>
      </c>
      <c r="R50" s="29">
        <v>0</v>
      </c>
      <c r="S50" s="29">
        <v>0</v>
      </c>
      <c r="T50" s="29">
        <v>0</v>
      </c>
      <c r="U50" s="13">
        <f t="shared" ref="U50" si="283">W50</f>
        <v>0</v>
      </c>
      <c r="V50" s="29">
        <v>0</v>
      </c>
      <c r="W50" s="29">
        <v>0</v>
      </c>
      <c r="X50" s="29">
        <v>0</v>
      </c>
      <c r="Y50" s="13">
        <f t="shared" ref="Y50" si="284">AA50</f>
        <v>0</v>
      </c>
      <c r="Z50" s="29">
        <v>0</v>
      </c>
      <c r="AA50" s="29">
        <v>0</v>
      </c>
      <c r="AB50" s="29">
        <v>0</v>
      </c>
      <c r="AC50" s="13">
        <f t="shared" ref="AC50" si="285">AE50</f>
        <v>0</v>
      </c>
      <c r="AD50" s="29">
        <v>0</v>
      </c>
      <c r="AE50" s="29">
        <v>0</v>
      </c>
      <c r="AF50" s="29">
        <v>0</v>
      </c>
      <c r="AG50" s="13">
        <f t="shared" ref="AG50" si="286">AI50</f>
        <v>0</v>
      </c>
      <c r="AH50" s="29">
        <v>0</v>
      </c>
      <c r="AI50" s="29">
        <v>0</v>
      </c>
      <c r="AJ50" s="29">
        <v>0</v>
      </c>
      <c r="AK50" s="13">
        <f t="shared" ref="AK50" si="287">AM50</f>
        <v>0</v>
      </c>
      <c r="AL50" s="29">
        <v>0</v>
      </c>
      <c r="AM50" s="29">
        <v>0</v>
      </c>
      <c r="AN50" s="29">
        <v>0</v>
      </c>
      <c r="AO50" s="13">
        <f t="shared" ref="AO50" si="288">AQ50</f>
        <v>0</v>
      </c>
      <c r="AP50" s="29">
        <v>0</v>
      </c>
      <c r="AQ50" s="29">
        <v>0</v>
      </c>
      <c r="AR50" s="29">
        <v>0</v>
      </c>
      <c r="AS50" s="13">
        <f t="shared" ref="AS50" si="289">AU50</f>
        <v>0</v>
      </c>
      <c r="AT50" s="29">
        <v>0</v>
      </c>
      <c r="AU50" s="29">
        <v>0</v>
      </c>
      <c r="AV50" s="29">
        <v>0</v>
      </c>
      <c r="AW50" s="13">
        <f t="shared" ref="AW50" si="290">AY50</f>
        <v>0</v>
      </c>
      <c r="AX50" s="29">
        <v>0</v>
      </c>
      <c r="AY50" s="29">
        <v>0</v>
      </c>
      <c r="AZ50" s="29">
        <v>0</v>
      </c>
    </row>
    <row r="51" spans="1:56" ht="47.25" x14ac:dyDescent="0.25">
      <c r="A51" s="10" t="s">
        <v>88</v>
      </c>
      <c r="B51" s="20" t="s">
        <v>79</v>
      </c>
      <c r="C51" s="11" t="s">
        <v>22</v>
      </c>
      <c r="D51" s="11" t="s">
        <v>54</v>
      </c>
      <c r="E51" s="13">
        <f t="shared" si="252"/>
        <v>2697.2</v>
      </c>
      <c r="F51" s="13">
        <f t="shared" si="253"/>
        <v>0</v>
      </c>
      <c r="G51" s="13">
        <f t="shared" si="254"/>
        <v>2697.2</v>
      </c>
      <c r="H51" s="13">
        <f t="shared" si="255"/>
        <v>0</v>
      </c>
      <c r="I51" s="13">
        <f t="shared" ref="I51" si="291">K51</f>
        <v>0</v>
      </c>
      <c r="J51" s="29">
        <v>0</v>
      </c>
      <c r="K51" s="13">
        <f>3315-3315</f>
        <v>0</v>
      </c>
      <c r="L51" s="29">
        <v>0</v>
      </c>
      <c r="M51" s="13">
        <f t="shared" ref="M51" si="292">O51</f>
        <v>2697.2</v>
      </c>
      <c r="N51" s="29">
        <v>0</v>
      </c>
      <c r="O51" s="36">
        <v>2697.2</v>
      </c>
      <c r="P51" s="29">
        <v>0</v>
      </c>
      <c r="Q51" s="13">
        <f t="shared" ref="Q51" si="293">S51</f>
        <v>0</v>
      </c>
      <c r="R51" s="29">
        <v>0</v>
      </c>
      <c r="S51" s="29">
        <v>0</v>
      </c>
      <c r="T51" s="29">
        <v>0</v>
      </c>
      <c r="U51" s="13">
        <f t="shared" ref="U51" si="294">W51</f>
        <v>0</v>
      </c>
      <c r="V51" s="29">
        <v>0</v>
      </c>
      <c r="W51" s="29">
        <v>0</v>
      </c>
      <c r="X51" s="29">
        <v>0</v>
      </c>
      <c r="Y51" s="13">
        <f t="shared" ref="Y51" si="295">AA51</f>
        <v>0</v>
      </c>
      <c r="Z51" s="29">
        <v>0</v>
      </c>
      <c r="AA51" s="29">
        <v>0</v>
      </c>
      <c r="AB51" s="29">
        <v>0</v>
      </c>
      <c r="AC51" s="13">
        <f t="shared" ref="AC51" si="296">AE51</f>
        <v>0</v>
      </c>
      <c r="AD51" s="29">
        <v>0</v>
      </c>
      <c r="AE51" s="29">
        <v>0</v>
      </c>
      <c r="AF51" s="29">
        <v>0</v>
      </c>
      <c r="AG51" s="13">
        <f t="shared" ref="AG51" si="297">AI51</f>
        <v>0</v>
      </c>
      <c r="AH51" s="29">
        <v>0</v>
      </c>
      <c r="AI51" s="29">
        <v>0</v>
      </c>
      <c r="AJ51" s="29">
        <v>0</v>
      </c>
      <c r="AK51" s="13">
        <f t="shared" ref="AK51" si="298">AM51</f>
        <v>0</v>
      </c>
      <c r="AL51" s="29">
        <v>0</v>
      </c>
      <c r="AM51" s="29">
        <v>0</v>
      </c>
      <c r="AN51" s="29">
        <v>0</v>
      </c>
      <c r="AO51" s="13">
        <f t="shared" ref="AO51" si="299">AQ51</f>
        <v>0</v>
      </c>
      <c r="AP51" s="29">
        <v>0</v>
      </c>
      <c r="AQ51" s="29">
        <v>0</v>
      </c>
      <c r="AR51" s="29">
        <v>0</v>
      </c>
      <c r="AS51" s="13">
        <f t="shared" ref="AS51" si="300">AU51</f>
        <v>0</v>
      </c>
      <c r="AT51" s="29">
        <v>0</v>
      </c>
      <c r="AU51" s="29">
        <v>0</v>
      </c>
      <c r="AV51" s="29">
        <v>0</v>
      </c>
      <c r="AW51" s="13">
        <f t="shared" ref="AW51" si="301">AY51</f>
        <v>0</v>
      </c>
      <c r="AX51" s="29">
        <v>0</v>
      </c>
      <c r="AY51" s="29">
        <v>0</v>
      </c>
      <c r="AZ51" s="29">
        <v>0</v>
      </c>
      <c r="BA51" s="4" t="s">
        <v>195</v>
      </c>
      <c r="BB51" s="4"/>
      <c r="BC51" s="4" t="s">
        <v>196</v>
      </c>
      <c r="BD51" s="4"/>
    </row>
    <row r="52" spans="1:56" ht="63" x14ac:dyDescent="0.25">
      <c r="A52" s="10" t="s">
        <v>89</v>
      </c>
      <c r="B52" s="20" t="s">
        <v>80</v>
      </c>
      <c r="C52" s="11" t="s">
        <v>22</v>
      </c>
      <c r="D52" s="11" t="s">
        <v>54</v>
      </c>
      <c r="E52" s="13">
        <f t="shared" si="252"/>
        <v>1462.7999999999997</v>
      </c>
      <c r="F52" s="13">
        <f t="shared" si="253"/>
        <v>0</v>
      </c>
      <c r="G52" s="13">
        <f t="shared" si="254"/>
        <v>1462.7999999999997</v>
      </c>
      <c r="H52" s="13">
        <f t="shared" si="255"/>
        <v>0</v>
      </c>
      <c r="I52" s="13">
        <f t="shared" ref="I52" si="302">K52</f>
        <v>1462.7999999999997</v>
      </c>
      <c r="J52" s="29">
        <v>0</v>
      </c>
      <c r="K52" s="13">
        <f>2628.2-1165.4</f>
        <v>1462.7999999999997</v>
      </c>
      <c r="L52" s="29">
        <v>0</v>
      </c>
      <c r="M52" s="13">
        <f t="shared" ref="M52" si="303">O52</f>
        <v>0</v>
      </c>
      <c r="N52" s="29">
        <v>0</v>
      </c>
      <c r="O52" s="29">
        <v>0</v>
      </c>
      <c r="P52" s="29">
        <v>0</v>
      </c>
      <c r="Q52" s="13">
        <f t="shared" ref="Q52" si="304">S52</f>
        <v>0</v>
      </c>
      <c r="R52" s="29">
        <v>0</v>
      </c>
      <c r="S52" s="29">
        <v>0</v>
      </c>
      <c r="T52" s="29">
        <v>0</v>
      </c>
      <c r="U52" s="13">
        <f t="shared" ref="U52" si="305">W52</f>
        <v>0</v>
      </c>
      <c r="V52" s="29">
        <v>0</v>
      </c>
      <c r="W52" s="29">
        <v>0</v>
      </c>
      <c r="X52" s="29">
        <v>0</v>
      </c>
      <c r="Y52" s="13">
        <f t="shared" ref="Y52" si="306">AA52</f>
        <v>0</v>
      </c>
      <c r="Z52" s="29">
        <v>0</v>
      </c>
      <c r="AA52" s="29">
        <v>0</v>
      </c>
      <c r="AB52" s="29">
        <v>0</v>
      </c>
      <c r="AC52" s="13">
        <f t="shared" ref="AC52" si="307">AE52</f>
        <v>0</v>
      </c>
      <c r="AD52" s="29">
        <v>0</v>
      </c>
      <c r="AE52" s="29">
        <v>0</v>
      </c>
      <c r="AF52" s="29">
        <v>0</v>
      </c>
      <c r="AG52" s="13">
        <f t="shared" ref="AG52" si="308">AI52</f>
        <v>0</v>
      </c>
      <c r="AH52" s="29">
        <v>0</v>
      </c>
      <c r="AI52" s="29">
        <v>0</v>
      </c>
      <c r="AJ52" s="29">
        <v>0</v>
      </c>
      <c r="AK52" s="13">
        <f t="shared" ref="AK52" si="309">AM52</f>
        <v>0</v>
      </c>
      <c r="AL52" s="29">
        <v>0</v>
      </c>
      <c r="AM52" s="29">
        <v>0</v>
      </c>
      <c r="AN52" s="29">
        <v>0</v>
      </c>
      <c r="AO52" s="13">
        <f t="shared" ref="AO52" si="310">AQ52</f>
        <v>0</v>
      </c>
      <c r="AP52" s="29">
        <v>0</v>
      </c>
      <c r="AQ52" s="29">
        <v>0</v>
      </c>
      <c r="AR52" s="29">
        <v>0</v>
      </c>
      <c r="AS52" s="13">
        <f t="shared" ref="AS52" si="311">AU52</f>
        <v>0</v>
      </c>
      <c r="AT52" s="29">
        <v>0</v>
      </c>
      <c r="AU52" s="29">
        <v>0</v>
      </c>
      <c r="AV52" s="29">
        <v>0</v>
      </c>
      <c r="AW52" s="13">
        <f t="shared" ref="AW52" si="312">AY52</f>
        <v>0</v>
      </c>
      <c r="AX52" s="29">
        <v>0</v>
      </c>
      <c r="AY52" s="29">
        <v>0</v>
      </c>
      <c r="AZ52" s="29">
        <v>0</v>
      </c>
    </row>
    <row r="53" spans="1:56" ht="94.5" x14ac:dyDescent="0.25">
      <c r="A53" s="10" t="s">
        <v>90</v>
      </c>
      <c r="B53" s="20" t="s">
        <v>119</v>
      </c>
      <c r="C53" s="11" t="s">
        <v>22</v>
      </c>
      <c r="D53" s="11" t="s">
        <v>54</v>
      </c>
      <c r="E53" s="13">
        <f t="shared" si="252"/>
        <v>11500.4</v>
      </c>
      <c r="F53" s="13">
        <f t="shared" si="253"/>
        <v>0</v>
      </c>
      <c r="G53" s="13">
        <f t="shared" si="254"/>
        <v>11500.4</v>
      </c>
      <c r="H53" s="13">
        <f t="shared" si="255"/>
        <v>0</v>
      </c>
      <c r="I53" s="13">
        <f t="shared" ref="I53" si="313">K53</f>
        <v>0</v>
      </c>
      <c r="J53" s="29">
        <v>0</v>
      </c>
      <c r="K53" s="13">
        <f>11500.4-11500.4</f>
        <v>0</v>
      </c>
      <c r="L53" s="29">
        <v>0</v>
      </c>
      <c r="M53" s="13">
        <f t="shared" ref="M53" si="314">O53</f>
        <v>11500.4</v>
      </c>
      <c r="N53" s="29">
        <v>0</v>
      </c>
      <c r="O53" s="36">
        <v>11500.4</v>
      </c>
      <c r="P53" s="29">
        <v>0</v>
      </c>
      <c r="Q53" s="13">
        <f t="shared" ref="Q53" si="315">S53</f>
        <v>0</v>
      </c>
      <c r="R53" s="29">
        <v>0</v>
      </c>
      <c r="S53" s="29">
        <v>0</v>
      </c>
      <c r="T53" s="29">
        <v>0</v>
      </c>
      <c r="U53" s="13">
        <f t="shared" ref="U53" si="316">W53</f>
        <v>0</v>
      </c>
      <c r="V53" s="29">
        <v>0</v>
      </c>
      <c r="W53" s="29">
        <v>0</v>
      </c>
      <c r="X53" s="29">
        <v>0</v>
      </c>
      <c r="Y53" s="13">
        <f t="shared" ref="Y53" si="317">AA53</f>
        <v>0</v>
      </c>
      <c r="Z53" s="29">
        <v>0</v>
      </c>
      <c r="AA53" s="29">
        <v>0</v>
      </c>
      <c r="AB53" s="29">
        <v>0</v>
      </c>
      <c r="AC53" s="13">
        <f t="shared" ref="AC53" si="318">AE53</f>
        <v>0</v>
      </c>
      <c r="AD53" s="29">
        <v>0</v>
      </c>
      <c r="AE53" s="29">
        <v>0</v>
      </c>
      <c r="AF53" s="29">
        <v>0</v>
      </c>
      <c r="AG53" s="13">
        <f t="shared" ref="AG53" si="319">AI53</f>
        <v>0</v>
      </c>
      <c r="AH53" s="29">
        <v>0</v>
      </c>
      <c r="AI53" s="29">
        <v>0</v>
      </c>
      <c r="AJ53" s="29">
        <v>0</v>
      </c>
      <c r="AK53" s="13">
        <f t="shared" ref="AK53" si="320">AM53</f>
        <v>0</v>
      </c>
      <c r="AL53" s="29">
        <v>0</v>
      </c>
      <c r="AM53" s="29">
        <v>0</v>
      </c>
      <c r="AN53" s="29">
        <v>0</v>
      </c>
      <c r="AO53" s="13">
        <f t="shared" ref="AO53" si="321">AQ53</f>
        <v>0</v>
      </c>
      <c r="AP53" s="29">
        <v>0</v>
      </c>
      <c r="AQ53" s="29">
        <v>0</v>
      </c>
      <c r="AR53" s="29">
        <v>0</v>
      </c>
      <c r="AS53" s="13">
        <f t="shared" ref="AS53" si="322">AU53</f>
        <v>0</v>
      </c>
      <c r="AT53" s="29">
        <v>0</v>
      </c>
      <c r="AU53" s="29">
        <v>0</v>
      </c>
      <c r="AV53" s="29">
        <v>0</v>
      </c>
      <c r="AW53" s="13">
        <f t="shared" ref="AW53" si="323">AY53</f>
        <v>0</v>
      </c>
      <c r="AX53" s="29">
        <v>0</v>
      </c>
      <c r="AY53" s="29">
        <v>0</v>
      </c>
      <c r="AZ53" s="29">
        <v>0</v>
      </c>
    </row>
    <row r="54" spans="1:56" ht="78.75" x14ac:dyDescent="0.25">
      <c r="A54" s="10" t="s">
        <v>109</v>
      </c>
      <c r="B54" s="20" t="s">
        <v>121</v>
      </c>
      <c r="C54" s="11" t="s">
        <v>22</v>
      </c>
      <c r="D54" s="11" t="s">
        <v>54</v>
      </c>
      <c r="E54" s="13">
        <f t="shared" si="252"/>
        <v>16888.599999999999</v>
      </c>
      <c r="F54" s="13">
        <f t="shared" si="253"/>
        <v>0</v>
      </c>
      <c r="G54" s="13">
        <f t="shared" si="254"/>
        <v>16888.599999999999</v>
      </c>
      <c r="H54" s="13">
        <f t="shared" si="255"/>
        <v>0</v>
      </c>
      <c r="I54" s="13">
        <f t="shared" ref="I54" si="324">K54</f>
        <v>0</v>
      </c>
      <c r="J54" s="29">
        <v>0</v>
      </c>
      <c r="K54" s="13">
        <f>17059.2-17059.2</f>
        <v>0</v>
      </c>
      <c r="L54" s="29">
        <v>0</v>
      </c>
      <c r="M54" s="13">
        <f t="shared" ref="M54" si="325">O54</f>
        <v>16888.599999999999</v>
      </c>
      <c r="N54" s="29">
        <v>0</v>
      </c>
      <c r="O54" s="36">
        <v>16888.599999999999</v>
      </c>
      <c r="P54" s="29">
        <v>0</v>
      </c>
      <c r="Q54" s="13">
        <f t="shared" ref="Q54" si="326">S54</f>
        <v>0</v>
      </c>
      <c r="R54" s="29">
        <v>0</v>
      </c>
      <c r="S54" s="29">
        <v>0</v>
      </c>
      <c r="T54" s="29">
        <v>0</v>
      </c>
      <c r="U54" s="13">
        <f t="shared" ref="U54" si="327">W54</f>
        <v>0</v>
      </c>
      <c r="V54" s="29">
        <v>0</v>
      </c>
      <c r="W54" s="29">
        <v>0</v>
      </c>
      <c r="X54" s="29">
        <v>0</v>
      </c>
      <c r="Y54" s="13">
        <f t="shared" ref="Y54" si="328">AA54</f>
        <v>0</v>
      </c>
      <c r="Z54" s="29">
        <v>0</v>
      </c>
      <c r="AA54" s="29">
        <v>0</v>
      </c>
      <c r="AB54" s="29">
        <v>0</v>
      </c>
      <c r="AC54" s="13">
        <f t="shared" ref="AC54" si="329">AE54</f>
        <v>0</v>
      </c>
      <c r="AD54" s="29">
        <v>0</v>
      </c>
      <c r="AE54" s="29">
        <v>0</v>
      </c>
      <c r="AF54" s="29">
        <v>0</v>
      </c>
      <c r="AG54" s="13">
        <f t="shared" ref="AG54" si="330">AI54</f>
        <v>0</v>
      </c>
      <c r="AH54" s="29">
        <v>0</v>
      </c>
      <c r="AI54" s="29">
        <v>0</v>
      </c>
      <c r="AJ54" s="29">
        <v>0</v>
      </c>
      <c r="AK54" s="13">
        <f t="shared" ref="AK54" si="331">AM54</f>
        <v>0</v>
      </c>
      <c r="AL54" s="29">
        <v>0</v>
      </c>
      <c r="AM54" s="29">
        <v>0</v>
      </c>
      <c r="AN54" s="29">
        <v>0</v>
      </c>
      <c r="AO54" s="13">
        <f t="shared" ref="AO54" si="332">AQ54</f>
        <v>0</v>
      </c>
      <c r="AP54" s="29">
        <v>0</v>
      </c>
      <c r="AQ54" s="29">
        <v>0</v>
      </c>
      <c r="AR54" s="29">
        <v>0</v>
      </c>
      <c r="AS54" s="13">
        <f t="shared" ref="AS54" si="333">AU54</f>
        <v>0</v>
      </c>
      <c r="AT54" s="29">
        <v>0</v>
      </c>
      <c r="AU54" s="29">
        <v>0</v>
      </c>
      <c r="AV54" s="29">
        <v>0</v>
      </c>
      <c r="AW54" s="13">
        <f t="shared" ref="AW54" si="334">AY54</f>
        <v>0</v>
      </c>
      <c r="AX54" s="29">
        <v>0</v>
      </c>
      <c r="AY54" s="29">
        <v>0</v>
      </c>
      <c r="AZ54" s="29">
        <v>0</v>
      </c>
    </row>
    <row r="55" spans="1:56" ht="63" x14ac:dyDescent="0.25">
      <c r="A55" s="10" t="s">
        <v>120</v>
      </c>
      <c r="B55" s="20" t="s">
        <v>123</v>
      </c>
      <c r="C55" s="11" t="s">
        <v>22</v>
      </c>
      <c r="D55" s="11" t="s">
        <v>54</v>
      </c>
      <c r="E55" s="13">
        <f t="shared" si="252"/>
        <v>490</v>
      </c>
      <c r="F55" s="13">
        <f t="shared" si="253"/>
        <v>0</v>
      </c>
      <c r="G55" s="13">
        <f t="shared" si="254"/>
        <v>490</v>
      </c>
      <c r="H55" s="13">
        <f t="shared" si="255"/>
        <v>0</v>
      </c>
      <c r="I55" s="13">
        <f t="shared" ref="I55" si="335">K55</f>
        <v>490</v>
      </c>
      <c r="J55" s="29">
        <v>0</v>
      </c>
      <c r="K55" s="13">
        <v>490</v>
      </c>
      <c r="L55" s="29">
        <v>0</v>
      </c>
      <c r="M55" s="13">
        <f t="shared" ref="M55" si="336">O55</f>
        <v>0</v>
      </c>
      <c r="N55" s="29">
        <v>0</v>
      </c>
      <c r="O55" s="29">
        <v>0</v>
      </c>
      <c r="P55" s="29">
        <v>0</v>
      </c>
      <c r="Q55" s="13">
        <f t="shared" ref="Q55" si="337">S55</f>
        <v>0</v>
      </c>
      <c r="R55" s="29">
        <v>0</v>
      </c>
      <c r="S55" s="29">
        <v>0</v>
      </c>
      <c r="T55" s="29">
        <v>0</v>
      </c>
      <c r="U55" s="13">
        <f t="shared" ref="U55" si="338">W55</f>
        <v>0</v>
      </c>
      <c r="V55" s="29">
        <v>0</v>
      </c>
      <c r="W55" s="29">
        <v>0</v>
      </c>
      <c r="X55" s="29">
        <v>0</v>
      </c>
      <c r="Y55" s="13">
        <f t="shared" ref="Y55" si="339">AA55</f>
        <v>0</v>
      </c>
      <c r="Z55" s="29">
        <v>0</v>
      </c>
      <c r="AA55" s="29">
        <v>0</v>
      </c>
      <c r="AB55" s="29">
        <v>0</v>
      </c>
      <c r="AC55" s="13">
        <f t="shared" ref="AC55" si="340">AE55</f>
        <v>0</v>
      </c>
      <c r="AD55" s="29">
        <v>0</v>
      </c>
      <c r="AE55" s="29">
        <v>0</v>
      </c>
      <c r="AF55" s="29">
        <v>0</v>
      </c>
      <c r="AG55" s="13">
        <f t="shared" ref="AG55" si="341">AI55</f>
        <v>0</v>
      </c>
      <c r="AH55" s="29">
        <v>0</v>
      </c>
      <c r="AI55" s="29">
        <v>0</v>
      </c>
      <c r="AJ55" s="29">
        <v>0</v>
      </c>
      <c r="AK55" s="13">
        <f t="shared" ref="AK55" si="342">AM55</f>
        <v>0</v>
      </c>
      <c r="AL55" s="29">
        <v>0</v>
      </c>
      <c r="AM55" s="29">
        <v>0</v>
      </c>
      <c r="AN55" s="29">
        <v>0</v>
      </c>
      <c r="AO55" s="13">
        <f t="shared" ref="AO55" si="343">AQ55</f>
        <v>0</v>
      </c>
      <c r="AP55" s="29">
        <v>0</v>
      </c>
      <c r="AQ55" s="29">
        <v>0</v>
      </c>
      <c r="AR55" s="29">
        <v>0</v>
      </c>
      <c r="AS55" s="13">
        <f t="shared" ref="AS55" si="344">AU55</f>
        <v>0</v>
      </c>
      <c r="AT55" s="29">
        <v>0</v>
      </c>
      <c r="AU55" s="29">
        <v>0</v>
      </c>
      <c r="AV55" s="29">
        <v>0</v>
      </c>
      <c r="AW55" s="13">
        <f t="shared" ref="AW55" si="345">AY55</f>
        <v>0</v>
      </c>
      <c r="AX55" s="29">
        <v>0</v>
      </c>
      <c r="AY55" s="29">
        <v>0</v>
      </c>
      <c r="AZ55" s="29">
        <v>0</v>
      </c>
    </row>
    <row r="56" spans="1:56" ht="63" x14ac:dyDescent="0.25">
      <c r="A56" s="10" t="s">
        <v>122</v>
      </c>
      <c r="B56" s="20" t="s">
        <v>124</v>
      </c>
      <c r="C56" s="11" t="s">
        <v>22</v>
      </c>
      <c r="D56" s="11" t="s">
        <v>54</v>
      </c>
      <c r="E56" s="13">
        <f t="shared" si="252"/>
        <v>10.6</v>
      </c>
      <c r="F56" s="13">
        <f t="shared" si="253"/>
        <v>0</v>
      </c>
      <c r="G56" s="13">
        <f t="shared" si="254"/>
        <v>10.6</v>
      </c>
      <c r="H56" s="13">
        <f t="shared" si="255"/>
        <v>0</v>
      </c>
      <c r="I56" s="13">
        <f t="shared" ref="I56" si="346">K56</f>
        <v>10.6</v>
      </c>
      <c r="J56" s="29">
        <v>0</v>
      </c>
      <c r="K56" s="13">
        <v>10.6</v>
      </c>
      <c r="L56" s="29">
        <v>0</v>
      </c>
      <c r="M56" s="13">
        <f t="shared" ref="M56" si="347">O56</f>
        <v>0</v>
      </c>
      <c r="N56" s="29">
        <v>0</v>
      </c>
      <c r="O56" s="29">
        <v>0</v>
      </c>
      <c r="P56" s="29">
        <v>0</v>
      </c>
      <c r="Q56" s="13">
        <f t="shared" ref="Q56" si="348">S56</f>
        <v>0</v>
      </c>
      <c r="R56" s="29">
        <v>0</v>
      </c>
      <c r="S56" s="29">
        <v>0</v>
      </c>
      <c r="T56" s="29">
        <v>0</v>
      </c>
      <c r="U56" s="13">
        <f t="shared" ref="U56" si="349">W56</f>
        <v>0</v>
      </c>
      <c r="V56" s="29">
        <v>0</v>
      </c>
      <c r="W56" s="29">
        <v>0</v>
      </c>
      <c r="X56" s="29">
        <v>0</v>
      </c>
      <c r="Y56" s="13">
        <f t="shared" ref="Y56" si="350">AA56</f>
        <v>0</v>
      </c>
      <c r="Z56" s="29">
        <v>0</v>
      </c>
      <c r="AA56" s="29">
        <v>0</v>
      </c>
      <c r="AB56" s="29">
        <v>0</v>
      </c>
      <c r="AC56" s="13">
        <f t="shared" ref="AC56" si="351">AE56</f>
        <v>0</v>
      </c>
      <c r="AD56" s="29">
        <v>0</v>
      </c>
      <c r="AE56" s="29">
        <v>0</v>
      </c>
      <c r="AF56" s="29">
        <v>0</v>
      </c>
      <c r="AG56" s="13">
        <f t="shared" ref="AG56" si="352">AI56</f>
        <v>0</v>
      </c>
      <c r="AH56" s="29">
        <v>0</v>
      </c>
      <c r="AI56" s="29">
        <v>0</v>
      </c>
      <c r="AJ56" s="29">
        <v>0</v>
      </c>
      <c r="AK56" s="13">
        <f t="shared" ref="AK56" si="353">AM56</f>
        <v>0</v>
      </c>
      <c r="AL56" s="29">
        <v>0</v>
      </c>
      <c r="AM56" s="29">
        <v>0</v>
      </c>
      <c r="AN56" s="29">
        <v>0</v>
      </c>
      <c r="AO56" s="13">
        <f t="shared" ref="AO56" si="354">AQ56</f>
        <v>0</v>
      </c>
      <c r="AP56" s="29">
        <v>0</v>
      </c>
      <c r="AQ56" s="29">
        <v>0</v>
      </c>
      <c r="AR56" s="29">
        <v>0</v>
      </c>
      <c r="AS56" s="13">
        <f t="shared" ref="AS56" si="355">AU56</f>
        <v>0</v>
      </c>
      <c r="AT56" s="29">
        <v>0</v>
      </c>
      <c r="AU56" s="29">
        <v>0</v>
      </c>
      <c r="AV56" s="29">
        <v>0</v>
      </c>
      <c r="AW56" s="13">
        <f t="shared" ref="AW56" si="356">AY56</f>
        <v>0</v>
      </c>
      <c r="AX56" s="29">
        <v>0</v>
      </c>
      <c r="AY56" s="29">
        <v>0</v>
      </c>
      <c r="AZ56" s="29">
        <v>0</v>
      </c>
    </row>
    <row r="57" spans="1:56" ht="94.5" x14ac:dyDescent="0.25">
      <c r="A57" s="10" t="s">
        <v>132</v>
      </c>
      <c r="B57" s="20" t="s">
        <v>236</v>
      </c>
      <c r="C57" s="11" t="s">
        <v>22</v>
      </c>
      <c r="D57" s="11" t="s">
        <v>54</v>
      </c>
      <c r="E57" s="13">
        <f t="shared" si="252"/>
        <v>10311.900000000001</v>
      </c>
      <c r="F57" s="13">
        <f t="shared" si="253"/>
        <v>0</v>
      </c>
      <c r="G57" s="13">
        <f t="shared" si="254"/>
        <v>10311.900000000001</v>
      </c>
      <c r="H57" s="13">
        <f t="shared" si="255"/>
        <v>0</v>
      </c>
      <c r="I57" s="13">
        <f t="shared" ref="I57" si="357">K57</f>
        <v>0</v>
      </c>
      <c r="J57" s="29">
        <v>0</v>
      </c>
      <c r="K57" s="13">
        <v>0</v>
      </c>
      <c r="L57" s="29">
        <v>0</v>
      </c>
      <c r="M57" s="13">
        <f t="shared" ref="M57" si="358">O57</f>
        <v>10311.900000000001</v>
      </c>
      <c r="N57" s="29">
        <v>0</v>
      </c>
      <c r="O57" s="36">
        <f>14575.6-4263.7</f>
        <v>10311.900000000001</v>
      </c>
      <c r="P57" s="29">
        <v>0</v>
      </c>
      <c r="Q57" s="13">
        <f t="shared" ref="Q57" si="359">S57</f>
        <v>0</v>
      </c>
      <c r="R57" s="29">
        <v>0</v>
      </c>
      <c r="S57" s="29">
        <v>0</v>
      </c>
      <c r="T57" s="29">
        <v>0</v>
      </c>
      <c r="U57" s="13">
        <f t="shared" ref="U57" si="360">W57</f>
        <v>0</v>
      </c>
      <c r="V57" s="29">
        <v>0</v>
      </c>
      <c r="W57" s="29">
        <v>0</v>
      </c>
      <c r="X57" s="29">
        <v>0</v>
      </c>
      <c r="Y57" s="13">
        <f t="shared" ref="Y57" si="361">AA57</f>
        <v>0</v>
      </c>
      <c r="Z57" s="29">
        <v>0</v>
      </c>
      <c r="AA57" s="29">
        <v>0</v>
      </c>
      <c r="AB57" s="29">
        <v>0</v>
      </c>
      <c r="AC57" s="13">
        <f t="shared" ref="AC57" si="362">AE57</f>
        <v>0</v>
      </c>
      <c r="AD57" s="29">
        <v>0</v>
      </c>
      <c r="AE57" s="29">
        <v>0</v>
      </c>
      <c r="AF57" s="29">
        <v>0</v>
      </c>
      <c r="AG57" s="13">
        <f t="shared" ref="AG57" si="363">AI57</f>
        <v>0</v>
      </c>
      <c r="AH57" s="29">
        <v>0</v>
      </c>
      <c r="AI57" s="29">
        <v>0</v>
      </c>
      <c r="AJ57" s="29">
        <v>0</v>
      </c>
      <c r="AK57" s="13">
        <f t="shared" ref="AK57" si="364">AM57</f>
        <v>0</v>
      </c>
      <c r="AL57" s="29">
        <v>0</v>
      </c>
      <c r="AM57" s="29">
        <v>0</v>
      </c>
      <c r="AN57" s="29">
        <v>0</v>
      </c>
      <c r="AO57" s="13">
        <f t="shared" ref="AO57" si="365">AQ57</f>
        <v>0</v>
      </c>
      <c r="AP57" s="29">
        <v>0</v>
      </c>
      <c r="AQ57" s="29">
        <v>0</v>
      </c>
      <c r="AR57" s="29">
        <v>0</v>
      </c>
      <c r="AS57" s="13">
        <f t="shared" ref="AS57" si="366">AU57</f>
        <v>0</v>
      </c>
      <c r="AT57" s="29">
        <v>0</v>
      </c>
      <c r="AU57" s="29">
        <v>0</v>
      </c>
      <c r="AV57" s="29">
        <v>0</v>
      </c>
      <c r="AW57" s="13">
        <f t="shared" ref="AW57" si="367">AY57</f>
        <v>0</v>
      </c>
      <c r="AX57" s="29">
        <v>0</v>
      </c>
      <c r="AY57" s="29">
        <v>0</v>
      </c>
      <c r="AZ57" s="29">
        <v>0</v>
      </c>
    </row>
    <row r="58" spans="1:56" ht="47.25" x14ac:dyDescent="0.25">
      <c r="A58" s="10" t="s">
        <v>137</v>
      </c>
      <c r="B58" s="20" t="s">
        <v>145</v>
      </c>
      <c r="C58" s="11" t="s">
        <v>22</v>
      </c>
      <c r="D58" s="11" t="s">
        <v>54</v>
      </c>
      <c r="E58" s="13">
        <f t="shared" si="252"/>
        <v>765.00000000000011</v>
      </c>
      <c r="F58" s="13">
        <f t="shared" si="253"/>
        <v>0</v>
      </c>
      <c r="G58" s="13">
        <f t="shared" si="254"/>
        <v>765.00000000000011</v>
      </c>
      <c r="H58" s="13">
        <f t="shared" si="255"/>
        <v>0</v>
      </c>
      <c r="I58" s="13">
        <f t="shared" ref="I58" si="368">K58</f>
        <v>0</v>
      </c>
      <c r="J58" s="29">
        <v>0</v>
      </c>
      <c r="K58" s="13">
        <v>0</v>
      </c>
      <c r="L58" s="29">
        <v>0</v>
      </c>
      <c r="M58" s="13">
        <f t="shared" ref="M58" si="369">O58</f>
        <v>765.00000000000011</v>
      </c>
      <c r="N58" s="29">
        <v>0</v>
      </c>
      <c r="O58" s="36">
        <f>1077.4-312.4</f>
        <v>765.00000000000011</v>
      </c>
      <c r="P58" s="29">
        <v>0</v>
      </c>
      <c r="Q58" s="13">
        <f t="shared" ref="Q58" si="370">S58</f>
        <v>0</v>
      </c>
      <c r="R58" s="29">
        <v>0</v>
      </c>
      <c r="S58" s="29">
        <v>0</v>
      </c>
      <c r="T58" s="29">
        <v>0</v>
      </c>
      <c r="U58" s="13">
        <f t="shared" ref="U58" si="371">W58</f>
        <v>0</v>
      </c>
      <c r="V58" s="29">
        <v>0</v>
      </c>
      <c r="W58" s="29">
        <v>0</v>
      </c>
      <c r="X58" s="29">
        <v>0</v>
      </c>
      <c r="Y58" s="13">
        <f t="shared" ref="Y58" si="372">AA58</f>
        <v>0</v>
      </c>
      <c r="Z58" s="29">
        <v>0</v>
      </c>
      <c r="AA58" s="29">
        <v>0</v>
      </c>
      <c r="AB58" s="29">
        <v>0</v>
      </c>
      <c r="AC58" s="13">
        <f t="shared" ref="AC58" si="373">AE58</f>
        <v>0</v>
      </c>
      <c r="AD58" s="29">
        <v>0</v>
      </c>
      <c r="AE58" s="29">
        <v>0</v>
      </c>
      <c r="AF58" s="29">
        <v>0</v>
      </c>
      <c r="AG58" s="13">
        <f t="shared" ref="AG58" si="374">AI58</f>
        <v>0</v>
      </c>
      <c r="AH58" s="29">
        <v>0</v>
      </c>
      <c r="AI58" s="29">
        <v>0</v>
      </c>
      <c r="AJ58" s="29">
        <v>0</v>
      </c>
      <c r="AK58" s="13">
        <f t="shared" ref="AK58" si="375">AM58</f>
        <v>0</v>
      </c>
      <c r="AL58" s="29">
        <v>0</v>
      </c>
      <c r="AM58" s="29">
        <v>0</v>
      </c>
      <c r="AN58" s="29">
        <v>0</v>
      </c>
      <c r="AO58" s="13">
        <f t="shared" ref="AO58" si="376">AQ58</f>
        <v>0</v>
      </c>
      <c r="AP58" s="29">
        <v>0</v>
      </c>
      <c r="AQ58" s="29">
        <v>0</v>
      </c>
      <c r="AR58" s="29">
        <v>0</v>
      </c>
      <c r="AS58" s="13">
        <f t="shared" ref="AS58" si="377">AU58</f>
        <v>0</v>
      </c>
      <c r="AT58" s="29">
        <v>0</v>
      </c>
      <c r="AU58" s="29">
        <v>0</v>
      </c>
      <c r="AV58" s="29">
        <v>0</v>
      </c>
      <c r="AW58" s="13">
        <f t="shared" ref="AW58" si="378">AY58</f>
        <v>0</v>
      </c>
      <c r="AX58" s="29">
        <v>0</v>
      </c>
      <c r="AY58" s="29">
        <v>0</v>
      </c>
      <c r="AZ58" s="29">
        <v>0</v>
      </c>
    </row>
    <row r="59" spans="1:56" ht="78.75" x14ac:dyDescent="0.25">
      <c r="A59" s="10" t="s">
        <v>147</v>
      </c>
      <c r="B59" s="20" t="s">
        <v>146</v>
      </c>
      <c r="C59" s="11" t="s">
        <v>22</v>
      </c>
      <c r="D59" s="11" t="s">
        <v>54</v>
      </c>
      <c r="E59" s="13">
        <f t="shared" si="252"/>
        <v>4512.2000000000007</v>
      </c>
      <c r="F59" s="13">
        <f t="shared" si="253"/>
        <v>0</v>
      </c>
      <c r="G59" s="13">
        <f t="shared" si="254"/>
        <v>4512.2000000000007</v>
      </c>
      <c r="H59" s="13">
        <f t="shared" si="255"/>
        <v>0</v>
      </c>
      <c r="I59" s="13">
        <f t="shared" ref="I59" si="379">K59</f>
        <v>0</v>
      </c>
      <c r="J59" s="29">
        <v>0</v>
      </c>
      <c r="K59" s="13">
        <v>0</v>
      </c>
      <c r="L59" s="29">
        <v>0</v>
      </c>
      <c r="M59" s="13">
        <f t="shared" ref="M59" si="380">O59</f>
        <v>4512.2000000000007</v>
      </c>
      <c r="N59" s="29">
        <v>0</v>
      </c>
      <c r="O59" s="36">
        <f>6334.1-1586.9-235</f>
        <v>4512.2000000000007</v>
      </c>
      <c r="P59" s="29">
        <v>0</v>
      </c>
      <c r="Q59" s="13">
        <f t="shared" ref="Q59:Q82" si="381">S59</f>
        <v>0</v>
      </c>
      <c r="R59" s="29">
        <v>0</v>
      </c>
      <c r="S59" s="36">
        <f>235.6-235.6</f>
        <v>0</v>
      </c>
      <c r="T59" s="29">
        <v>0</v>
      </c>
      <c r="U59" s="13">
        <f t="shared" ref="U59" si="382">W59</f>
        <v>0</v>
      </c>
      <c r="V59" s="29">
        <v>0</v>
      </c>
      <c r="W59" s="29">
        <v>0</v>
      </c>
      <c r="X59" s="29">
        <v>0</v>
      </c>
      <c r="Y59" s="13">
        <f t="shared" ref="Y59" si="383">AA59</f>
        <v>0</v>
      </c>
      <c r="Z59" s="29">
        <v>0</v>
      </c>
      <c r="AA59" s="29">
        <v>0</v>
      </c>
      <c r="AB59" s="29">
        <v>0</v>
      </c>
      <c r="AC59" s="13">
        <f t="shared" ref="AC59" si="384">AE59</f>
        <v>0</v>
      </c>
      <c r="AD59" s="29">
        <v>0</v>
      </c>
      <c r="AE59" s="29">
        <v>0</v>
      </c>
      <c r="AF59" s="29">
        <v>0</v>
      </c>
      <c r="AG59" s="13">
        <f t="shared" ref="AG59" si="385">AI59</f>
        <v>0</v>
      </c>
      <c r="AH59" s="29">
        <v>0</v>
      </c>
      <c r="AI59" s="29">
        <v>0</v>
      </c>
      <c r="AJ59" s="29">
        <v>0</v>
      </c>
      <c r="AK59" s="13">
        <f t="shared" ref="AK59" si="386">AM59</f>
        <v>0</v>
      </c>
      <c r="AL59" s="29">
        <v>0</v>
      </c>
      <c r="AM59" s="29">
        <v>0</v>
      </c>
      <c r="AN59" s="29">
        <v>0</v>
      </c>
      <c r="AO59" s="13">
        <f t="shared" ref="AO59" si="387">AQ59</f>
        <v>0</v>
      </c>
      <c r="AP59" s="29">
        <v>0</v>
      </c>
      <c r="AQ59" s="29">
        <v>0</v>
      </c>
      <c r="AR59" s="29">
        <v>0</v>
      </c>
      <c r="AS59" s="13">
        <f t="shared" ref="AS59" si="388">AU59</f>
        <v>0</v>
      </c>
      <c r="AT59" s="29">
        <v>0</v>
      </c>
      <c r="AU59" s="29">
        <v>0</v>
      </c>
      <c r="AV59" s="29">
        <v>0</v>
      </c>
      <c r="AW59" s="13">
        <f t="shared" ref="AW59" si="389">AY59</f>
        <v>0</v>
      </c>
      <c r="AX59" s="29">
        <v>0</v>
      </c>
      <c r="AY59" s="29">
        <v>0</v>
      </c>
      <c r="AZ59" s="29">
        <v>0</v>
      </c>
    </row>
    <row r="60" spans="1:56" ht="78.75" x14ac:dyDescent="0.25">
      <c r="A60" s="10" t="s">
        <v>176</v>
      </c>
      <c r="B60" s="70" t="s">
        <v>161</v>
      </c>
      <c r="C60" s="11" t="s">
        <v>22</v>
      </c>
      <c r="D60" s="11" t="s">
        <v>54</v>
      </c>
      <c r="E60" s="13">
        <f t="shared" si="252"/>
        <v>5963.4</v>
      </c>
      <c r="F60" s="13">
        <f t="shared" si="253"/>
        <v>0</v>
      </c>
      <c r="G60" s="13">
        <f t="shared" si="254"/>
        <v>5963.4</v>
      </c>
      <c r="H60" s="13">
        <f t="shared" si="255"/>
        <v>0</v>
      </c>
      <c r="I60" s="13">
        <f t="shared" ref="I60:I65" si="390">K60</f>
        <v>0</v>
      </c>
      <c r="J60" s="29">
        <v>0</v>
      </c>
      <c r="K60" s="13">
        <v>0</v>
      </c>
      <c r="L60" s="29">
        <v>0</v>
      </c>
      <c r="M60" s="13">
        <f t="shared" ref="M60:M65" si="391">O60</f>
        <v>5963.4</v>
      </c>
      <c r="N60" s="29">
        <v>0</v>
      </c>
      <c r="O60" s="36">
        <f>8004.5-2041.1</f>
        <v>5963.4</v>
      </c>
      <c r="P60" s="29">
        <v>0</v>
      </c>
      <c r="Q60" s="13">
        <f t="shared" si="381"/>
        <v>0</v>
      </c>
      <c r="R60" s="29">
        <v>0</v>
      </c>
      <c r="S60" s="29">
        <v>0</v>
      </c>
      <c r="T60" s="29">
        <v>0</v>
      </c>
      <c r="U60" s="13">
        <f t="shared" ref="U60:U82" si="392">W60</f>
        <v>0</v>
      </c>
      <c r="V60" s="29">
        <v>0</v>
      </c>
      <c r="W60" s="29">
        <v>0</v>
      </c>
      <c r="X60" s="29">
        <v>0</v>
      </c>
      <c r="Y60" s="13">
        <f t="shared" ref="Y60:Y82" si="393">AA60</f>
        <v>0</v>
      </c>
      <c r="Z60" s="29">
        <v>0</v>
      </c>
      <c r="AA60" s="29">
        <v>0</v>
      </c>
      <c r="AB60" s="29">
        <v>0</v>
      </c>
      <c r="AC60" s="13">
        <f t="shared" ref="AC60:AC82" si="394">AE60</f>
        <v>0</v>
      </c>
      <c r="AD60" s="29">
        <v>0</v>
      </c>
      <c r="AE60" s="29">
        <v>0</v>
      </c>
      <c r="AF60" s="29">
        <v>0</v>
      </c>
      <c r="AG60" s="13">
        <f t="shared" ref="AG60:AG82" si="395">AI60</f>
        <v>0</v>
      </c>
      <c r="AH60" s="29">
        <v>0</v>
      </c>
      <c r="AI60" s="29">
        <v>0</v>
      </c>
      <c r="AJ60" s="29">
        <v>0</v>
      </c>
      <c r="AK60" s="13">
        <f t="shared" ref="AK60:AK82" si="396">AM60</f>
        <v>0</v>
      </c>
      <c r="AL60" s="29">
        <v>0</v>
      </c>
      <c r="AM60" s="29">
        <v>0</v>
      </c>
      <c r="AN60" s="29">
        <v>0</v>
      </c>
      <c r="AO60" s="13">
        <f t="shared" ref="AO60:AO82" si="397">AQ60</f>
        <v>0</v>
      </c>
      <c r="AP60" s="29">
        <v>0</v>
      </c>
      <c r="AQ60" s="29">
        <v>0</v>
      </c>
      <c r="AR60" s="29">
        <v>0</v>
      </c>
      <c r="AS60" s="13">
        <f t="shared" ref="AS60:AS82" si="398">AU60</f>
        <v>0</v>
      </c>
      <c r="AT60" s="29">
        <v>0</v>
      </c>
      <c r="AU60" s="29">
        <v>0</v>
      </c>
      <c r="AV60" s="29">
        <v>0</v>
      </c>
      <c r="AW60" s="13">
        <f t="shared" ref="AW60:AW82" si="399">AY60</f>
        <v>0</v>
      </c>
      <c r="AX60" s="29">
        <v>0</v>
      </c>
      <c r="AY60" s="29">
        <v>0</v>
      </c>
      <c r="AZ60" s="29">
        <v>0</v>
      </c>
    </row>
    <row r="61" spans="1:56" ht="78.75" x14ac:dyDescent="0.25">
      <c r="A61" s="10" t="s">
        <v>177</v>
      </c>
      <c r="B61" s="70" t="s">
        <v>162</v>
      </c>
      <c r="C61" s="11" t="s">
        <v>22</v>
      </c>
      <c r="D61" s="11" t="s">
        <v>54</v>
      </c>
      <c r="E61" s="13">
        <f t="shared" si="252"/>
        <v>4764.2</v>
      </c>
      <c r="F61" s="13">
        <f t="shared" si="253"/>
        <v>0</v>
      </c>
      <c r="G61" s="13">
        <f t="shared" si="254"/>
        <v>4764.2</v>
      </c>
      <c r="H61" s="13">
        <f t="shared" si="255"/>
        <v>0</v>
      </c>
      <c r="I61" s="13">
        <f t="shared" si="390"/>
        <v>0</v>
      </c>
      <c r="J61" s="29">
        <v>0</v>
      </c>
      <c r="K61" s="13">
        <v>0</v>
      </c>
      <c r="L61" s="29">
        <v>0</v>
      </c>
      <c r="M61" s="13">
        <f t="shared" si="391"/>
        <v>4764.2</v>
      </c>
      <c r="N61" s="29">
        <v>0</v>
      </c>
      <c r="O61" s="36">
        <f>5556-791.8</f>
        <v>4764.2</v>
      </c>
      <c r="P61" s="29">
        <v>0</v>
      </c>
      <c r="Q61" s="13">
        <f t="shared" si="381"/>
        <v>0</v>
      </c>
      <c r="R61" s="29">
        <v>0</v>
      </c>
      <c r="S61" s="29">
        <v>0</v>
      </c>
      <c r="T61" s="29">
        <v>0</v>
      </c>
      <c r="U61" s="13">
        <f t="shared" si="392"/>
        <v>0</v>
      </c>
      <c r="V61" s="29">
        <v>0</v>
      </c>
      <c r="W61" s="29">
        <v>0</v>
      </c>
      <c r="X61" s="29">
        <v>0</v>
      </c>
      <c r="Y61" s="13">
        <f t="shared" si="393"/>
        <v>0</v>
      </c>
      <c r="Z61" s="29">
        <v>0</v>
      </c>
      <c r="AA61" s="29">
        <v>0</v>
      </c>
      <c r="AB61" s="29">
        <v>0</v>
      </c>
      <c r="AC61" s="13">
        <f t="shared" si="394"/>
        <v>0</v>
      </c>
      <c r="AD61" s="29">
        <v>0</v>
      </c>
      <c r="AE61" s="29">
        <v>0</v>
      </c>
      <c r="AF61" s="29">
        <v>0</v>
      </c>
      <c r="AG61" s="13">
        <f t="shared" si="395"/>
        <v>0</v>
      </c>
      <c r="AH61" s="29">
        <v>0</v>
      </c>
      <c r="AI61" s="29">
        <v>0</v>
      </c>
      <c r="AJ61" s="29">
        <v>0</v>
      </c>
      <c r="AK61" s="13">
        <f t="shared" si="396"/>
        <v>0</v>
      </c>
      <c r="AL61" s="29">
        <v>0</v>
      </c>
      <c r="AM61" s="29">
        <v>0</v>
      </c>
      <c r="AN61" s="29">
        <v>0</v>
      </c>
      <c r="AO61" s="13">
        <f t="shared" si="397"/>
        <v>0</v>
      </c>
      <c r="AP61" s="29">
        <v>0</v>
      </c>
      <c r="AQ61" s="29">
        <v>0</v>
      </c>
      <c r="AR61" s="29">
        <v>0</v>
      </c>
      <c r="AS61" s="13">
        <f t="shared" si="398"/>
        <v>0</v>
      </c>
      <c r="AT61" s="29">
        <v>0</v>
      </c>
      <c r="AU61" s="29">
        <v>0</v>
      </c>
      <c r="AV61" s="29">
        <v>0</v>
      </c>
      <c r="AW61" s="13">
        <f t="shared" si="399"/>
        <v>0</v>
      </c>
      <c r="AX61" s="29">
        <v>0</v>
      </c>
      <c r="AY61" s="29">
        <v>0</v>
      </c>
      <c r="AZ61" s="29">
        <v>0</v>
      </c>
    </row>
    <row r="62" spans="1:56" ht="47.25" x14ac:dyDescent="0.25">
      <c r="A62" s="10" t="s">
        <v>178</v>
      </c>
      <c r="B62" s="70" t="s">
        <v>163</v>
      </c>
      <c r="C62" s="11" t="s">
        <v>22</v>
      </c>
      <c r="D62" s="11" t="s">
        <v>54</v>
      </c>
      <c r="E62" s="13">
        <f t="shared" si="252"/>
        <v>862.5</v>
      </c>
      <c r="F62" s="13">
        <f t="shared" si="253"/>
        <v>0</v>
      </c>
      <c r="G62" s="13">
        <f t="shared" si="254"/>
        <v>862.5</v>
      </c>
      <c r="H62" s="13">
        <f t="shared" si="255"/>
        <v>0</v>
      </c>
      <c r="I62" s="13">
        <f t="shared" si="390"/>
        <v>0</v>
      </c>
      <c r="J62" s="29">
        <v>0</v>
      </c>
      <c r="K62" s="13">
        <v>0</v>
      </c>
      <c r="L62" s="29">
        <v>0</v>
      </c>
      <c r="M62" s="13">
        <f t="shared" si="391"/>
        <v>862.5</v>
      </c>
      <c r="N62" s="29">
        <v>0</v>
      </c>
      <c r="O62" s="36">
        <v>862.5</v>
      </c>
      <c r="P62" s="29">
        <v>0</v>
      </c>
      <c r="Q62" s="13">
        <f t="shared" si="381"/>
        <v>0</v>
      </c>
      <c r="R62" s="29">
        <v>0</v>
      </c>
      <c r="S62" s="29">
        <v>0</v>
      </c>
      <c r="T62" s="29">
        <v>0</v>
      </c>
      <c r="U62" s="13">
        <f t="shared" si="392"/>
        <v>0</v>
      </c>
      <c r="V62" s="29">
        <v>0</v>
      </c>
      <c r="W62" s="29">
        <v>0</v>
      </c>
      <c r="X62" s="29">
        <v>0</v>
      </c>
      <c r="Y62" s="13">
        <f t="shared" si="393"/>
        <v>0</v>
      </c>
      <c r="Z62" s="29">
        <v>0</v>
      </c>
      <c r="AA62" s="29">
        <v>0</v>
      </c>
      <c r="AB62" s="29">
        <v>0</v>
      </c>
      <c r="AC62" s="13">
        <f t="shared" si="394"/>
        <v>0</v>
      </c>
      <c r="AD62" s="29">
        <v>0</v>
      </c>
      <c r="AE62" s="29">
        <v>0</v>
      </c>
      <c r="AF62" s="29">
        <v>0</v>
      </c>
      <c r="AG62" s="13">
        <f t="shared" si="395"/>
        <v>0</v>
      </c>
      <c r="AH62" s="29">
        <v>0</v>
      </c>
      <c r="AI62" s="29">
        <v>0</v>
      </c>
      <c r="AJ62" s="29">
        <v>0</v>
      </c>
      <c r="AK62" s="13">
        <f t="shared" si="396"/>
        <v>0</v>
      </c>
      <c r="AL62" s="29">
        <v>0</v>
      </c>
      <c r="AM62" s="29">
        <v>0</v>
      </c>
      <c r="AN62" s="29">
        <v>0</v>
      </c>
      <c r="AO62" s="13">
        <f t="shared" si="397"/>
        <v>0</v>
      </c>
      <c r="AP62" s="29">
        <v>0</v>
      </c>
      <c r="AQ62" s="29">
        <v>0</v>
      </c>
      <c r="AR62" s="29">
        <v>0</v>
      </c>
      <c r="AS62" s="13">
        <f t="shared" si="398"/>
        <v>0</v>
      </c>
      <c r="AT62" s="29">
        <v>0</v>
      </c>
      <c r="AU62" s="29">
        <v>0</v>
      </c>
      <c r="AV62" s="29">
        <v>0</v>
      </c>
      <c r="AW62" s="13">
        <f t="shared" si="399"/>
        <v>0</v>
      </c>
      <c r="AX62" s="29">
        <v>0</v>
      </c>
      <c r="AY62" s="29">
        <v>0</v>
      </c>
      <c r="AZ62" s="29">
        <v>0</v>
      </c>
    </row>
    <row r="63" spans="1:56" ht="63" x14ac:dyDescent="0.25">
      <c r="A63" s="10" t="s">
        <v>179</v>
      </c>
      <c r="B63" s="70" t="s">
        <v>164</v>
      </c>
      <c r="C63" s="11" t="s">
        <v>22</v>
      </c>
      <c r="D63" s="11" t="s">
        <v>54</v>
      </c>
      <c r="E63" s="13">
        <f t="shared" si="252"/>
        <v>268.89999999999998</v>
      </c>
      <c r="F63" s="13">
        <f t="shared" si="253"/>
        <v>0</v>
      </c>
      <c r="G63" s="13">
        <f t="shared" si="254"/>
        <v>268.89999999999998</v>
      </c>
      <c r="H63" s="13">
        <f t="shared" si="255"/>
        <v>0</v>
      </c>
      <c r="I63" s="13">
        <f t="shared" si="390"/>
        <v>0</v>
      </c>
      <c r="J63" s="29">
        <v>0</v>
      </c>
      <c r="K63" s="13">
        <v>0</v>
      </c>
      <c r="L63" s="29">
        <v>0</v>
      </c>
      <c r="M63" s="13">
        <f t="shared" si="391"/>
        <v>268.89999999999998</v>
      </c>
      <c r="N63" s="29">
        <v>0</v>
      </c>
      <c r="O63" s="36">
        <v>268.89999999999998</v>
      </c>
      <c r="P63" s="29">
        <v>0</v>
      </c>
      <c r="Q63" s="13">
        <f t="shared" si="381"/>
        <v>0</v>
      </c>
      <c r="R63" s="29">
        <v>0</v>
      </c>
      <c r="S63" s="29">
        <v>0</v>
      </c>
      <c r="T63" s="29">
        <v>0</v>
      </c>
      <c r="U63" s="13">
        <f t="shared" si="392"/>
        <v>0</v>
      </c>
      <c r="V63" s="29">
        <v>0</v>
      </c>
      <c r="W63" s="29">
        <v>0</v>
      </c>
      <c r="X63" s="29">
        <v>0</v>
      </c>
      <c r="Y63" s="13">
        <f t="shared" si="393"/>
        <v>0</v>
      </c>
      <c r="Z63" s="29">
        <v>0</v>
      </c>
      <c r="AA63" s="29">
        <v>0</v>
      </c>
      <c r="AB63" s="29">
        <v>0</v>
      </c>
      <c r="AC63" s="13">
        <f t="shared" si="394"/>
        <v>0</v>
      </c>
      <c r="AD63" s="29">
        <v>0</v>
      </c>
      <c r="AE63" s="29">
        <v>0</v>
      </c>
      <c r="AF63" s="29">
        <v>0</v>
      </c>
      <c r="AG63" s="13">
        <f t="shared" si="395"/>
        <v>0</v>
      </c>
      <c r="AH63" s="29">
        <v>0</v>
      </c>
      <c r="AI63" s="29">
        <v>0</v>
      </c>
      <c r="AJ63" s="29">
        <v>0</v>
      </c>
      <c r="AK63" s="13">
        <f t="shared" si="396"/>
        <v>0</v>
      </c>
      <c r="AL63" s="29">
        <v>0</v>
      </c>
      <c r="AM63" s="29">
        <v>0</v>
      </c>
      <c r="AN63" s="29">
        <v>0</v>
      </c>
      <c r="AO63" s="13">
        <f t="shared" si="397"/>
        <v>0</v>
      </c>
      <c r="AP63" s="29">
        <v>0</v>
      </c>
      <c r="AQ63" s="29">
        <v>0</v>
      </c>
      <c r="AR63" s="29">
        <v>0</v>
      </c>
      <c r="AS63" s="13">
        <f t="shared" si="398"/>
        <v>0</v>
      </c>
      <c r="AT63" s="29">
        <v>0</v>
      </c>
      <c r="AU63" s="29">
        <v>0</v>
      </c>
      <c r="AV63" s="29">
        <v>0</v>
      </c>
      <c r="AW63" s="13">
        <f t="shared" si="399"/>
        <v>0</v>
      </c>
      <c r="AX63" s="29">
        <v>0</v>
      </c>
      <c r="AY63" s="29">
        <v>0</v>
      </c>
      <c r="AZ63" s="29">
        <v>0</v>
      </c>
    </row>
    <row r="64" spans="1:56" ht="47.25" x14ac:dyDescent="0.25">
      <c r="A64" s="10" t="s">
        <v>180</v>
      </c>
      <c r="B64" s="70" t="s">
        <v>165</v>
      </c>
      <c r="C64" s="11" t="s">
        <v>22</v>
      </c>
      <c r="D64" s="11" t="s">
        <v>54</v>
      </c>
      <c r="E64" s="13">
        <f t="shared" si="252"/>
        <v>4644.7999999999993</v>
      </c>
      <c r="F64" s="13">
        <f t="shared" si="253"/>
        <v>0</v>
      </c>
      <c r="G64" s="13">
        <f t="shared" si="254"/>
        <v>4644.7999999999993</v>
      </c>
      <c r="H64" s="13">
        <f t="shared" si="255"/>
        <v>0</v>
      </c>
      <c r="I64" s="13">
        <f t="shared" si="390"/>
        <v>0</v>
      </c>
      <c r="J64" s="29">
        <v>0</v>
      </c>
      <c r="K64" s="13">
        <v>0</v>
      </c>
      <c r="L64" s="29">
        <v>0</v>
      </c>
      <c r="M64" s="13">
        <f t="shared" si="391"/>
        <v>4644.7999999999993</v>
      </c>
      <c r="N64" s="29">
        <v>0</v>
      </c>
      <c r="O64" s="36">
        <f>6278.4-1633.6</f>
        <v>4644.7999999999993</v>
      </c>
      <c r="P64" s="29">
        <v>0</v>
      </c>
      <c r="Q64" s="13">
        <f t="shared" si="381"/>
        <v>0</v>
      </c>
      <c r="R64" s="29">
        <v>0</v>
      </c>
      <c r="S64" s="29">
        <v>0</v>
      </c>
      <c r="T64" s="29">
        <v>0</v>
      </c>
      <c r="U64" s="13">
        <f t="shared" si="392"/>
        <v>0</v>
      </c>
      <c r="V64" s="29">
        <v>0</v>
      </c>
      <c r="W64" s="29">
        <v>0</v>
      </c>
      <c r="X64" s="29">
        <v>0</v>
      </c>
      <c r="Y64" s="13">
        <f t="shared" si="393"/>
        <v>0</v>
      </c>
      <c r="Z64" s="29">
        <v>0</v>
      </c>
      <c r="AA64" s="29">
        <v>0</v>
      </c>
      <c r="AB64" s="29">
        <v>0</v>
      </c>
      <c r="AC64" s="13">
        <f t="shared" si="394"/>
        <v>0</v>
      </c>
      <c r="AD64" s="29">
        <v>0</v>
      </c>
      <c r="AE64" s="29">
        <v>0</v>
      </c>
      <c r="AF64" s="29">
        <v>0</v>
      </c>
      <c r="AG64" s="13">
        <f t="shared" si="395"/>
        <v>0</v>
      </c>
      <c r="AH64" s="29">
        <v>0</v>
      </c>
      <c r="AI64" s="29">
        <v>0</v>
      </c>
      <c r="AJ64" s="29">
        <v>0</v>
      </c>
      <c r="AK64" s="13">
        <f t="shared" si="396"/>
        <v>0</v>
      </c>
      <c r="AL64" s="29">
        <v>0</v>
      </c>
      <c r="AM64" s="29">
        <v>0</v>
      </c>
      <c r="AN64" s="29">
        <v>0</v>
      </c>
      <c r="AO64" s="13">
        <f t="shared" si="397"/>
        <v>0</v>
      </c>
      <c r="AP64" s="29">
        <v>0</v>
      </c>
      <c r="AQ64" s="29">
        <v>0</v>
      </c>
      <c r="AR64" s="29">
        <v>0</v>
      </c>
      <c r="AS64" s="13">
        <f t="shared" si="398"/>
        <v>0</v>
      </c>
      <c r="AT64" s="29">
        <v>0</v>
      </c>
      <c r="AU64" s="29">
        <v>0</v>
      </c>
      <c r="AV64" s="29">
        <v>0</v>
      </c>
      <c r="AW64" s="13">
        <f t="shared" si="399"/>
        <v>0</v>
      </c>
      <c r="AX64" s="29">
        <v>0</v>
      </c>
      <c r="AY64" s="29">
        <v>0</v>
      </c>
      <c r="AZ64" s="29">
        <v>0</v>
      </c>
    </row>
    <row r="65" spans="1:57" ht="47.25" x14ac:dyDescent="0.25">
      <c r="A65" s="10" t="s">
        <v>181</v>
      </c>
      <c r="B65" s="70" t="s">
        <v>166</v>
      </c>
      <c r="C65" s="11" t="s">
        <v>22</v>
      </c>
      <c r="D65" s="11" t="s">
        <v>54</v>
      </c>
      <c r="E65" s="13">
        <f t="shared" si="252"/>
        <v>1341.8</v>
      </c>
      <c r="F65" s="13">
        <f t="shared" si="253"/>
        <v>0</v>
      </c>
      <c r="G65" s="13">
        <f t="shared" si="254"/>
        <v>1341.8</v>
      </c>
      <c r="H65" s="13">
        <f t="shared" si="255"/>
        <v>0</v>
      </c>
      <c r="I65" s="13">
        <f t="shared" si="390"/>
        <v>0</v>
      </c>
      <c r="J65" s="29">
        <v>0</v>
      </c>
      <c r="K65" s="13">
        <v>0</v>
      </c>
      <c r="L65" s="29">
        <v>0</v>
      </c>
      <c r="M65" s="13">
        <f t="shared" si="391"/>
        <v>1341.8</v>
      </c>
      <c r="N65" s="29">
        <v>0</v>
      </c>
      <c r="O65" s="36">
        <f>2885.1-1543.3</f>
        <v>1341.8</v>
      </c>
      <c r="P65" s="29">
        <v>0</v>
      </c>
      <c r="Q65" s="13">
        <f t="shared" si="381"/>
        <v>0</v>
      </c>
      <c r="R65" s="29">
        <v>0</v>
      </c>
      <c r="S65" s="29">
        <v>0</v>
      </c>
      <c r="T65" s="29">
        <v>0</v>
      </c>
      <c r="U65" s="13">
        <f t="shared" si="392"/>
        <v>0</v>
      </c>
      <c r="V65" s="29">
        <v>0</v>
      </c>
      <c r="W65" s="29">
        <v>0</v>
      </c>
      <c r="X65" s="29">
        <v>0</v>
      </c>
      <c r="Y65" s="13">
        <f t="shared" si="393"/>
        <v>0</v>
      </c>
      <c r="Z65" s="29">
        <v>0</v>
      </c>
      <c r="AA65" s="29">
        <v>0</v>
      </c>
      <c r="AB65" s="29">
        <v>0</v>
      </c>
      <c r="AC65" s="13">
        <f t="shared" si="394"/>
        <v>0</v>
      </c>
      <c r="AD65" s="29">
        <v>0</v>
      </c>
      <c r="AE65" s="29">
        <v>0</v>
      </c>
      <c r="AF65" s="29">
        <v>0</v>
      </c>
      <c r="AG65" s="13">
        <f t="shared" si="395"/>
        <v>0</v>
      </c>
      <c r="AH65" s="29">
        <v>0</v>
      </c>
      <c r="AI65" s="29">
        <v>0</v>
      </c>
      <c r="AJ65" s="29">
        <v>0</v>
      </c>
      <c r="AK65" s="13">
        <f t="shared" si="396"/>
        <v>0</v>
      </c>
      <c r="AL65" s="29">
        <v>0</v>
      </c>
      <c r="AM65" s="29">
        <v>0</v>
      </c>
      <c r="AN65" s="29">
        <v>0</v>
      </c>
      <c r="AO65" s="13">
        <f t="shared" si="397"/>
        <v>0</v>
      </c>
      <c r="AP65" s="29">
        <v>0</v>
      </c>
      <c r="AQ65" s="29">
        <v>0</v>
      </c>
      <c r="AR65" s="29">
        <v>0</v>
      </c>
      <c r="AS65" s="13">
        <f t="shared" si="398"/>
        <v>0</v>
      </c>
      <c r="AT65" s="29">
        <v>0</v>
      </c>
      <c r="AU65" s="29">
        <v>0</v>
      </c>
      <c r="AV65" s="29">
        <v>0</v>
      </c>
      <c r="AW65" s="13">
        <f t="shared" si="399"/>
        <v>0</v>
      </c>
      <c r="AX65" s="29">
        <v>0</v>
      </c>
      <c r="AY65" s="29">
        <v>0</v>
      </c>
      <c r="AZ65" s="29">
        <v>0</v>
      </c>
    </row>
    <row r="66" spans="1:57" ht="78.75" x14ac:dyDescent="0.25">
      <c r="A66" s="10" t="s">
        <v>182</v>
      </c>
      <c r="B66" s="70" t="s">
        <v>167</v>
      </c>
      <c r="C66" s="11" t="s">
        <v>22</v>
      </c>
      <c r="D66" s="11" t="s">
        <v>54</v>
      </c>
      <c r="E66" s="13">
        <f t="shared" si="252"/>
        <v>58.2</v>
      </c>
      <c r="F66" s="13">
        <f t="shared" si="253"/>
        <v>0</v>
      </c>
      <c r="G66" s="13">
        <f t="shared" si="254"/>
        <v>58.2</v>
      </c>
      <c r="H66" s="13">
        <f t="shared" si="255"/>
        <v>0</v>
      </c>
      <c r="I66" s="13">
        <f t="shared" ref="I66:I74" si="400">K66</f>
        <v>0</v>
      </c>
      <c r="J66" s="29">
        <v>0</v>
      </c>
      <c r="K66" s="13">
        <v>0</v>
      </c>
      <c r="L66" s="29">
        <v>0</v>
      </c>
      <c r="M66" s="13">
        <f t="shared" ref="M66:M75" si="401">O66</f>
        <v>58.2</v>
      </c>
      <c r="N66" s="29">
        <v>0</v>
      </c>
      <c r="O66" s="36">
        <v>58.2</v>
      </c>
      <c r="P66" s="29">
        <v>0</v>
      </c>
      <c r="Q66" s="13">
        <f t="shared" si="381"/>
        <v>0</v>
      </c>
      <c r="R66" s="29">
        <v>0</v>
      </c>
      <c r="S66" s="29">
        <v>0</v>
      </c>
      <c r="T66" s="29">
        <v>0</v>
      </c>
      <c r="U66" s="13">
        <f t="shared" si="392"/>
        <v>0</v>
      </c>
      <c r="V66" s="29">
        <v>0</v>
      </c>
      <c r="W66" s="29">
        <v>0</v>
      </c>
      <c r="X66" s="29">
        <v>0</v>
      </c>
      <c r="Y66" s="13">
        <f t="shared" si="393"/>
        <v>0</v>
      </c>
      <c r="Z66" s="29">
        <v>0</v>
      </c>
      <c r="AA66" s="29">
        <v>0</v>
      </c>
      <c r="AB66" s="29">
        <v>0</v>
      </c>
      <c r="AC66" s="13">
        <f t="shared" si="394"/>
        <v>0</v>
      </c>
      <c r="AD66" s="29">
        <v>0</v>
      </c>
      <c r="AE66" s="29">
        <v>0</v>
      </c>
      <c r="AF66" s="29">
        <v>0</v>
      </c>
      <c r="AG66" s="13">
        <f t="shared" si="395"/>
        <v>0</v>
      </c>
      <c r="AH66" s="29">
        <v>0</v>
      </c>
      <c r="AI66" s="29">
        <v>0</v>
      </c>
      <c r="AJ66" s="29">
        <v>0</v>
      </c>
      <c r="AK66" s="13">
        <f t="shared" si="396"/>
        <v>0</v>
      </c>
      <c r="AL66" s="29">
        <v>0</v>
      </c>
      <c r="AM66" s="29">
        <v>0</v>
      </c>
      <c r="AN66" s="29">
        <v>0</v>
      </c>
      <c r="AO66" s="13">
        <f t="shared" si="397"/>
        <v>0</v>
      </c>
      <c r="AP66" s="29">
        <v>0</v>
      </c>
      <c r="AQ66" s="29">
        <v>0</v>
      </c>
      <c r="AR66" s="29">
        <v>0</v>
      </c>
      <c r="AS66" s="13">
        <f t="shared" si="398"/>
        <v>0</v>
      </c>
      <c r="AT66" s="29">
        <v>0</v>
      </c>
      <c r="AU66" s="29">
        <v>0</v>
      </c>
      <c r="AV66" s="29">
        <v>0</v>
      </c>
      <c r="AW66" s="13">
        <f t="shared" si="399"/>
        <v>0</v>
      </c>
      <c r="AX66" s="29">
        <v>0</v>
      </c>
      <c r="AY66" s="29">
        <v>0</v>
      </c>
      <c r="AZ66" s="29">
        <v>0</v>
      </c>
      <c r="BB66" s="1" t="s">
        <v>197</v>
      </c>
      <c r="BE66" s="1" t="s">
        <v>198</v>
      </c>
    </row>
    <row r="67" spans="1:57" ht="63" x14ac:dyDescent="0.25">
      <c r="A67" s="10" t="s">
        <v>183</v>
      </c>
      <c r="B67" s="70" t="s">
        <v>168</v>
      </c>
      <c r="C67" s="11" t="s">
        <v>22</v>
      </c>
      <c r="D67" s="11" t="s">
        <v>54</v>
      </c>
      <c r="E67" s="13">
        <f t="shared" si="252"/>
        <v>5622.1</v>
      </c>
      <c r="F67" s="13">
        <f t="shared" si="253"/>
        <v>0</v>
      </c>
      <c r="G67" s="13">
        <f t="shared" si="254"/>
        <v>5622.1</v>
      </c>
      <c r="H67" s="13">
        <f t="shared" si="255"/>
        <v>0</v>
      </c>
      <c r="I67" s="13">
        <f t="shared" si="400"/>
        <v>0</v>
      </c>
      <c r="J67" s="29">
        <v>0</v>
      </c>
      <c r="K67" s="13">
        <v>0</v>
      </c>
      <c r="L67" s="29">
        <v>0</v>
      </c>
      <c r="M67" s="13">
        <f t="shared" si="401"/>
        <v>5622.1</v>
      </c>
      <c r="N67" s="29">
        <v>0</v>
      </c>
      <c r="O67" s="36">
        <f>9035-3412.9</f>
        <v>5622.1</v>
      </c>
      <c r="P67" s="29">
        <v>0</v>
      </c>
      <c r="Q67" s="13">
        <f t="shared" si="381"/>
        <v>0</v>
      </c>
      <c r="R67" s="29">
        <v>0</v>
      </c>
      <c r="S67" s="29">
        <v>0</v>
      </c>
      <c r="T67" s="29">
        <v>0</v>
      </c>
      <c r="U67" s="13">
        <f t="shared" si="392"/>
        <v>0</v>
      </c>
      <c r="V67" s="29">
        <v>0</v>
      </c>
      <c r="W67" s="29">
        <v>0</v>
      </c>
      <c r="X67" s="29">
        <v>0</v>
      </c>
      <c r="Y67" s="13">
        <f t="shared" si="393"/>
        <v>0</v>
      </c>
      <c r="Z67" s="29">
        <v>0</v>
      </c>
      <c r="AA67" s="29">
        <v>0</v>
      </c>
      <c r="AB67" s="29">
        <v>0</v>
      </c>
      <c r="AC67" s="13">
        <f t="shared" si="394"/>
        <v>0</v>
      </c>
      <c r="AD67" s="29">
        <v>0</v>
      </c>
      <c r="AE67" s="29">
        <v>0</v>
      </c>
      <c r="AF67" s="29">
        <v>0</v>
      </c>
      <c r="AG67" s="13">
        <f t="shared" si="395"/>
        <v>0</v>
      </c>
      <c r="AH67" s="29">
        <v>0</v>
      </c>
      <c r="AI67" s="29">
        <v>0</v>
      </c>
      <c r="AJ67" s="29">
        <v>0</v>
      </c>
      <c r="AK67" s="13">
        <f t="shared" si="396"/>
        <v>0</v>
      </c>
      <c r="AL67" s="29">
        <v>0</v>
      </c>
      <c r="AM67" s="29">
        <v>0</v>
      </c>
      <c r="AN67" s="29">
        <v>0</v>
      </c>
      <c r="AO67" s="13">
        <f t="shared" si="397"/>
        <v>0</v>
      </c>
      <c r="AP67" s="29">
        <v>0</v>
      </c>
      <c r="AQ67" s="29">
        <v>0</v>
      </c>
      <c r="AR67" s="29">
        <v>0</v>
      </c>
      <c r="AS67" s="13">
        <f t="shared" si="398"/>
        <v>0</v>
      </c>
      <c r="AT67" s="29">
        <v>0</v>
      </c>
      <c r="AU67" s="29">
        <v>0</v>
      </c>
      <c r="AV67" s="29">
        <v>0</v>
      </c>
      <c r="AW67" s="13">
        <f t="shared" si="399"/>
        <v>0</v>
      </c>
      <c r="AX67" s="29">
        <v>0</v>
      </c>
      <c r="AY67" s="29">
        <v>0</v>
      </c>
      <c r="AZ67" s="29">
        <v>0</v>
      </c>
    </row>
    <row r="68" spans="1:57" ht="63" x14ac:dyDescent="0.25">
      <c r="A68" s="10" t="s">
        <v>184</v>
      </c>
      <c r="B68" s="70" t="s">
        <v>169</v>
      </c>
      <c r="C68" s="11" t="s">
        <v>22</v>
      </c>
      <c r="D68" s="11" t="s">
        <v>54</v>
      </c>
      <c r="E68" s="13">
        <f t="shared" si="252"/>
        <v>5857.3</v>
      </c>
      <c r="F68" s="13">
        <f t="shared" si="253"/>
        <v>0</v>
      </c>
      <c r="G68" s="13">
        <f t="shared" si="254"/>
        <v>5857.3</v>
      </c>
      <c r="H68" s="13">
        <f t="shared" si="255"/>
        <v>0</v>
      </c>
      <c r="I68" s="13">
        <f t="shared" si="400"/>
        <v>0</v>
      </c>
      <c r="J68" s="29">
        <v>0</v>
      </c>
      <c r="K68" s="13">
        <v>0</v>
      </c>
      <c r="L68" s="29">
        <v>0</v>
      </c>
      <c r="M68" s="13">
        <f t="shared" si="401"/>
        <v>5857.3</v>
      </c>
      <c r="N68" s="29">
        <v>0</v>
      </c>
      <c r="O68" s="36">
        <f>4577+1280.3</f>
        <v>5857.3</v>
      </c>
      <c r="P68" s="29">
        <v>0</v>
      </c>
      <c r="Q68" s="13">
        <f t="shared" si="381"/>
        <v>0</v>
      </c>
      <c r="R68" s="29">
        <v>0</v>
      </c>
      <c r="S68" s="29">
        <v>0</v>
      </c>
      <c r="T68" s="29">
        <v>0</v>
      </c>
      <c r="U68" s="13">
        <f t="shared" si="392"/>
        <v>0</v>
      </c>
      <c r="V68" s="29">
        <v>0</v>
      </c>
      <c r="W68" s="29">
        <v>0</v>
      </c>
      <c r="X68" s="29">
        <v>0</v>
      </c>
      <c r="Y68" s="13">
        <f t="shared" si="393"/>
        <v>0</v>
      </c>
      <c r="Z68" s="29">
        <v>0</v>
      </c>
      <c r="AA68" s="29">
        <v>0</v>
      </c>
      <c r="AB68" s="29">
        <v>0</v>
      </c>
      <c r="AC68" s="13">
        <f t="shared" si="394"/>
        <v>0</v>
      </c>
      <c r="AD68" s="29">
        <v>0</v>
      </c>
      <c r="AE68" s="29">
        <v>0</v>
      </c>
      <c r="AF68" s="29">
        <v>0</v>
      </c>
      <c r="AG68" s="13">
        <f t="shared" si="395"/>
        <v>0</v>
      </c>
      <c r="AH68" s="29">
        <v>0</v>
      </c>
      <c r="AI68" s="29">
        <v>0</v>
      </c>
      <c r="AJ68" s="29">
        <v>0</v>
      </c>
      <c r="AK68" s="13">
        <f t="shared" si="396"/>
        <v>0</v>
      </c>
      <c r="AL68" s="29">
        <v>0</v>
      </c>
      <c r="AM68" s="29">
        <v>0</v>
      </c>
      <c r="AN68" s="29">
        <v>0</v>
      </c>
      <c r="AO68" s="13">
        <f t="shared" si="397"/>
        <v>0</v>
      </c>
      <c r="AP68" s="29">
        <v>0</v>
      </c>
      <c r="AQ68" s="29">
        <v>0</v>
      </c>
      <c r="AR68" s="29">
        <v>0</v>
      </c>
      <c r="AS68" s="13">
        <f t="shared" si="398"/>
        <v>0</v>
      </c>
      <c r="AT68" s="29">
        <v>0</v>
      </c>
      <c r="AU68" s="29">
        <v>0</v>
      </c>
      <c r="AV68" s="29">
        <v>0</v>
      </c>
      <c r="AW68" s="13">
        <f t="shared" si="399"/>
        <v>0</v>
      </c>
      <c r="AX68" s="29">
        <v>0</v>
      </c>
      <c r="AY68" s="29">
        <v>0</v>
      </c>
      <c r="AZ68" s="29">
        <v>0</v>
      </c>
    </row>
    <row r="69" spans="1:57" ht="63" x14ac:dyDescent="0.25">
      <c r="A69" s="10" t="s">
        <v>185</v>
      </c>
      <c r="B69" s="70" t="s">
        <v>170</v>
      </c>
      <c r="C69" s="11" t="s">
        <v>22</v>
      </c>
      <c r="D69" s="11" t="s">
        <v>54</v>
      </c>
      <c r="E69" s="13">
        <f t="shared" si="252"/>
        <v>5666.3</v>
      </c>
      <c r="F69" s="13">
        <f t="shared" si="253"/>
        <v>0</v>
      </c>
      <c r="G69" s="13">
        <f t="shared" si="254"/>
        <v>5666.3</v>
      </c>
      <c r="H69" s="13">
        <f t="shared" si="255"/>
        <v>0</v>
      </c>
      <c r="I69" s="13">
        <f t="shared" si="400"/>
        <v>0</v>
      </c>
      <c r="J69" s="29">
        <v>0</v>
      </c>
      <c r="K69" s="13">
        <v>0</v>
      </c>
      <c r="L69" s="29">
        <v>0</v>
      </c>
      <c r="M69" s="13">
        <f t="shared" si="401"/>
        <v>5666.3</v>
      </c>
      <c r="N69" s="29">
        <v>0</v>
      </c>
      <c r="O69" s="36">
        <f>6509.3-843</f>
        <v>5666.3</v>
      </c>
      <c r="P69" s="29">
        <v>0</v>
      </c>
      <c r="Q69" s="13">
        <f t="shared" si="381"/>
        <v>0</v>
      </c>
      <c r="R69" s="29">
        <v>0</v>
      </c>
      <c r="S69" s="29">
        <v>0</v>
      </c>
      <c r="T69" s="29">
        <v>0</v>
      </c>
      <c r="U69" s="13">
        <f t="shared" si="392"/>
        <v>0</v>
      </c>
      <c r="V69" s="29">
        <v>0</v>
      </c>
      <c r="W69" s="29">
        <v>0</v>
      </c>
      <c r="X69" s="29">
        <v>0</v>
      </c>
      <c r="Y69" s="13">
        <f t="shared" si="393"/>
        <v>0</v>
      </c>
      <c r="Z69" s="29">
        <v>0</v>
      </c>
      <c r="AA69" s="29">
        <v>0</v>
      </c>
      <c r="AB69" s="29">
        <v>0</v>
      </c>
      <c r="AC69" s="13">
        <f t="shared" si="394"/>
        <v>0</v>
      </c>
      <c r="AD69" s="29">
        <v>0</v>
      </c>
      <c r="AE69" s="29">
        <v>0</v>
      </c>
      <c r="AF69" s="29">
        <v>0</v>
      </c>
      <c r="AG69" s="13">
        <f t="shared" si="395"/>
        <v>0</v>
      </c>
      <c r="AH69" s="29">
        <v>0</v>
      </c>
      <c r="AI69" s="29">
        <v>0</v>
      </c>
      <c r="AJ69" s="29">
        <v>0</v>
      </c>
      <c r="AK69" s="13">
        <f t="shared" si="396"/>
        <v>0</v>
      </c>
      <c r="AL69" s="29">
        <v>0</v>
      </c>
      <c r="AM69" s="29">
        <v>0</v>
      </c>
      <c r="AN69" s="29">
        <v>0</v>
      </c>
      <c r="AO69" s="13">
        <f t="shared" si="397"/>
        <v>0</v>
      </c>
      <c r="AP69" s="29">
        <v>0</v>
      </c>
      <c r="AQ69" s="29">
        <v>0</v>
      </c>
      <c r="AR69" s="29">
        <v>0</v>
      </c>
      <c r="AS69" s="13">
        <f t="shared" si="398"/>
        <v>0</v>
      </c>
      <c r="AT69" s="29">
        <v>0</v>
      </c>
      <c r="AU69" s="29">
        <v>0</v>
      </c>
      <c r="AV69" s="29">
        <v>0</v>
      </c>
      <c r="AW69" s="13">
        <f t="shared" si="399"/>
        <v>0</v>
      </c>
      <c r="AX69" s="29">
        <v>0</v>
      </c>
      <c r="AY69" s="29">
        <v>0</v>
      </c>
      <c r="AZ69" s="29">
        <v>0</v>
      </c>
    </row>
    <row r="70" spans="1:57" ht="78.75" x14ac:dyDescent="0.25">
      <c r="A70" s="10" t="s">
        <v>186</v>
      </c>
      <c r="B70" s="71" t="s">
        <v>171</v>
      </c>
      <c r="C70" s="11" t="s">
        <v>22</v>
      </c>
      <c r="D70" s="11" t="s">
        <v>54</v>
      </c>
      <c r="E70" s="13">
        <f t="shared" si="252"/>
        <v>435.9</v>
      </c>
      <c r="F70" s="13">
        <f t="shared" si="253"/>
        <v>0</v>
      </c>
      <c r="G70" s="13">
        <f t="shared" si="254"/>
        <v>435.9</v>
      </c>
      <c r="H70" s="13">
        <f t="shared" si="255"/>
        <v>0</v>
      </c>
      <c r="I70" s="13">
        <f t="shared" si="400"/>
        <v>0</v>
      </c>
      <c r="J70" s="29">
        <v>0</v>
      </c>
      <c r="K70" s="13">
        <v>0</v>
      </c>
      <c r="L70" s="29">
        <v>0</v>
      </c>
      <c r="M70" s="13">
        <f t="shared" si="401"/>
        <v>435.9</v>
      </c>
      <c r="N70" s="29">
        <v>0</v>
      </c>
      <c r="O70" s="36">
        <v>435.9</v>
      </c>
      <c r="P70" s="29">
        <v>0</v>
      </c>
      <c r="Q70" s="13">
        <f t="shared" si="381"/>
        <v>0</v>
      </c>
      <c r="R70" s="29">
        <v>0</v>
      </c>
      <c r="S70" s="29">
        <v>0</v>
      </c>
      <c r="T70" s="29">
        <v>0</v>
      </c>
      <c r="U70" s="13">
        <f t="shared" si="392"/>
        <v>0</v>
      </c>
      <c r="V70" s="29">
        <v>0</v>
      </c>
      <c r="W70" s="29">
        <v>0</v>
      </c>
      <c r="X70" s="29">
        <v>0</v>
      </c>
      <c r="Y70" s="13">
        <f t="shared" si="393"/>
        <v>0</v>
      </c>
      <c r="Z70" s="29">
        <v>0</v>
      </c>
      <c r="AA70" s="29">
        <v>0</v>
      </c>
      <c r="AB70" s="29">
        <v>0</v>
      </c>
      <c r="AC70" s="13">
        <f t="shared" si="394"/>
        <v>0</v>
      </c>
      <c r="AD70" s="29">
        <v>0</v>
      </c>
      <c r="AE70" s="29">
        <v>0</v>
      </c>
      <c r="AF70" s="29">
        <v>0</v>
      </c>
      <c r="AG70" s="13">
        <f t="shared" si="395"/>
        <v>0</v>
      </c>
      <c r="AH70" s="29">
        <v>0</v>
      </c>
      <c r="AI70" s="29">
        <v>0</v>
      </c>
      <c r="AJ70" s="29">
        <v>0</v>
      </c>
      <c r="AK70" s="13">
        <f t="shared" si="396"/>
        <v>0</v>
      </c>
      <c r="AL70" s="29">
        <v>0</v>
      </c>
      <c r="AM70" s="29">
        <v>0</v>
      </c>
      <c r="AN70" s="29">
        <v>0</v>
      </c>
      <c r="AO70" s="13">
        <f t="shared" si="397"/>
        <v>0</v>
      </c>
      <c r="AP70" s="29">
        <v>0</v>
      </c>
      <c r="AQ70" s="29">
        <v>0</v>
      </c>
      <c r="AR70" s="29">
        <v>0</v>
      </c>
      <c r="AS70" s="13">
        <f t="shared" si="398"/>
        <v>0</v>
      </c>
      <c r="AT70" s="29">
        <v>0</v>
      </c>
      <c r="AU70" s="29">
        <v>0</v>
      </c>
      <c r="AV70" s="29">
        <v>0</v>
      </c>
      <c r="AW70" s="13">
        <f t="shared" si="399"/>
        <v>0</v>
      </c>
      <c r="AX70" s="29">
        <v>0</v>
      </c>
      <c r="AY70" s="29">
        <v>0</v>
      </c>
      <c r="AZ70" s="29">
        <v>0</v>
      </c>
    </row>
    <row r="71" spans="1:57" ht="78.75" x14ac:dyDescent="0.25">
      <c r="A71" s="10" t="s">
        <v>187</v>
      </c>
      <c r="B71" s="70" t="s">
        <v>172</v>
      </c>
      <c r="C71" s="11" t="s">
        <v>22</v>
      </c>
      <c r="D71" s="11" t="s">
        <v>54</v>
      </c>
      <c r="E71" s="13">
        <f t="shared" si="252"/>
        <v>243.3</v>
      </c>
      <c r="F71" s="13">
        <f t="shared" si="253"/>
        <v>0</v>
      </c>
      <c r="G71" s="13">
        <f t="shared" si="254"/>
        <v>243.3</v>
      </c>
      <c r="H71" s="13">
        <f t="shared" si="255"/>
        <v>0</v>
      </c>
      <c r="I71" s="13">
        <f t="shared" si="400"/>
        <v>0</v>
      </c>
      <c r="J71" s="29">
        <v>0</v>
      </c>
      <c r="K71" s="13">
        <v>0</v>
      </c>
      <c r="L71" s="29">
        <v>0</v>
      </c>
      <c r="M71" s="13">
        <f t="shared" si="401"/>
        <v>243.3</v>
      </c>
      <c r="N71" s="29">
        <v>0</v>
      </c>
      <c r="O71" s="36">
        <v>243.3</v>
      </c>
      <c r="P71" s="29">
        <v>0</v>
      </c>
      <c r="Q71" s="13">
        <f t="shared" si="381"/>
        <v>0</v>
      </c>
      <c r="R71" s="29">
        <v>0</v>
      </c>
      <c r="S71" s="29">
        <v>0</v>
      </c>
      <c r="T71" s="29">
        <v>0</v>
      </c>
      <c r="U71" s="13">
        <f t="shared" si="392"/>
        <v>0</v>
      </c>
      <c r="V71" s="29">
        <v>0</v>
      </c>
      <c r="W71" s="29">
        <v>0</v>
      </c>
      <c r="X71" s="29">
        <v>0</v>
      </c>
      <c r="Y71" s="13">
        <f t="shared" si="393"/>
        <v>0</v>
      </c>
      <c r="Z71" s="29">
        <v>0</v>
      </c>
      <c r="AA71" s="29">
        <v>0</v>
      </c>
      <c r="AB71" s="29">
        <v>0</v>
      </c>
      <c r="AC71" s="13">
        <f t="shared" si="394"/>
        <v>0</v>
      </c>
      <c r="AD71" s="29">
        <v>0</v>
      </c>
      <c r="AE71" s="29">
        <v>0</v>
      </c>
      <c r="AF71" s="29">
        <v>0</v>
      </c>
      <c r="AG71" s="13">
        <f t="shared" si="395"/>
        <v>0</v>
      </c>
      <c r="AH71" s="29">
        <v>0</v>
      </c>
      <c r="AI71" s="29">
        <v>0</v>
      </c>
      <c r="AJ71" s="29">
        <v>0</v>
      </c>
      <c r="AK71" s="13">
        <f t="shared" si="396"/>
        <v>0</v>
      </c>
      <c r="AL71" s="29">
        <v>0</v>
      </c>
      <c r="AM71" s="29">
        <v>0</v>
      </c>
      <c r="AN71" s="29">
        <v>0</v>
      </c>
      <c r="AO71" s="13">
        <f t="shared" si="397"/>
        <v>0</v>
      </c>
      <c r="AP71" s="29">
        <v>0</v>
      </c>
      <c r="AQ71" s="29">
        <v>0</v>
      </c>
      <c r="AR71" s="29">
        <v>0</v>
      </c>
      <c r="AS71" s="13">
        <f t="shared" si="398"/>
        <v>0</v>
      </c>
      <c r="AT71" s="29">
        <v>0</v>
      </c>
      <c r="AU71" s="29">
        <v>0</v>
      </c>
      <c r="AV71" s="29">
        <v>0</v>
      </c>
      <c r="AW71" s="13">
        <f t="shared" si="399"/>
        <v>0</v>
      </c>
      <c r="AX71" s="29">
        <v>0</v>
      </c>
      <c r="AY71" s="29">
        <v>0</v>
      </c>
      <c r="AZ71" s="29">
        <v>0</v>
      </c>
    </row>
    <row r="72" spans="1:57" ht="78.75" x14ac:dyDescent="0.25">
      <c r="A72" s="10" t="s">
        <v>188</v>
      </c>
      <c r="B72" s="70" t="s">
        <v>173</v>
      </c>
      <c r="C72" s="11" t="s">
        <v>22</v>
      </c>
      <c r="D72" s="11" t="s">
        <v>54</v>
      </c>
      <c r="E72" s="13">
        <f t="shared" si="252"/>
        <v>238.7</v>
      </c>
      <c r="F72" s="13">
        <f t="shared" si="253"/>
        <v>0</v>
      </c>
      <c r="G72" s="13">
        <f t="shared" si="254"/>
        <v>238.7</v>
      </c>
      <c r="H72" s="13">
        <f t="shared" si="255"/>
        <v>0</v>
      </c>
      <c r="I72" s="13">
        <f t="shared" si="400"/>
        <v>0</v>
      </c>
      <c r="J72" s="29">
        <v>0</v>
      </c>
      <c r="K72" s="13">
        <v>0</v>
      </c>
      <c r="L72" s="29">
        <v>0</v>
      </c>
      <c r="M72" s="13">
        <f t="shared" si="401"/>
        <v>238.7</v>
      </c>
      <c r="N72" s="29">
        <v>0</v>
      </c>
      <c r="O72" s="36">
        <v>238.7</v>
      </c>
      <c r="P72" s="29">
        <v>0</v>
      </c>
      <c r="Q72" s="13">
        <f t="shared" si="381"/>
        <v>0</v>
      </c>
      <c r="R72" s="29">
        <v>0</v>
      </c>
      <c r="S72" s="29">
        <v>0</v>
      </c>
      <c r="T72" s="29">
        <v>0</v>
      </c>
      <c r="U72" s="13">
        <f t="shared" si="392"/>
        <v>0</v>
      </c>
      <c r="V72" s="29">
        <v>0</v>
      </c>
      <c r="W72" s="29">
        <v>0</v>
      </c>
      <c r="X72" s="29">
        <v>0</v>
      </c>
      <c r="Y72" s="13">
        <f t="shared" si="393"/>
        <v>0</v>
      </c>
      <c r="Z72" s="29">
        <v>0</v>
      </c>
      <c r="AA72" s="29">
        <v>0</v>
      </c>
      <c r="AB72" s="29">
        <v>0</v>
      </c>
      <c r="AC72" s="13">
        <f t="shared" si="394"/>
        <v>0</v>
      </c>
      <c r="AD72" s="29">
        <v>0</v>
      </c>
      <c r="AE72" s="29">
        <v>0</v>
      </c>
      <c r="AF72" s="29">
        <v>0</v>
      </c>
      <c r="AG72" s="13">
        <f t="shared" si="395"/>
        <v>0</v>
      </c>
      <c r="AH72" s="29">
        <v>0</v>
      </c>
      <c r="AI72" s="29">
        <v>0</v>
      </c>
      <c r="AJ72" s="29">
        <v>0</v>
      </c>
      <c r="AK72" s="13">
        <f t="shared" si="396"/>
        <v>0</v>
      </c>
      <c r="AL72" s="29">
        <v>0</v>
      </c>
      <c r="AM72" s="29">
        <v>0</v>
      </c>
      <c r="AN72" s="29">
        <v>0</v>
      </c>
      <c r="AO72" s="13">
        <f t="shared" si="397"/>
        <v>0</v>
      </c>
      <c r="AP72" s="29">
        <v>0</v>
      </c>
      <c r="AQ72" s="29">
        <v>0</v>
      </c>
      <c r="AR72" s="29">
        <v>0</v>
      </c>
      <c r="AS72" s="13">
        <f t="shared" si="398"/>
        <v>0</v>
      </c>
      <c r="AT72" s="29">
        <v>0</v>
      </c>
      <c r="AU72" s="29">
        <v>0</v>
      </c>
      <c r="AV72" s="29">
        <v>0</v>
      </c>
      <c r="AW72" s="13">
        <f t="shared" si="399"/>
        <v>0</v>
      </c>
      <c r="AX72" s="29">
        <v>0</v>
      </c>
      <c r="AY72" s="29">
        <v>0</v>
      </c>
      <c r="AZ72" s="29">
        <v>0</v>
      </c>
    </row>
    <row r="73" spans="1:57" ht="78.75" x14ac:dyDescent="0.25">
      <c r="A73" s="10" t="s">
        <v>189</v>
      </c>
      <c r="B73" s="70" t="s">
        <v>174</v>
      </c>
      <c r="C73" s="11" t="s">
        <v>22</v>
      </c>
      <c r="D73" s="11" t="s">
        <v>54</v>
      </c>
      <c r="E73" s="13">
        <f t="shared" si="252"/>
        <v>185.3</v>
      </c>
      <c r="F73" s="13">
        <f t="shared" si="253"/>
        <v>0</v>
      </c>
      <c r="G73" s="13">
        <f t="shared" si="254"/>
        <v>185.3</v>
      </c>
      <c r="H73" s="13">
        <f t="shared" si="255"/>
        <v>0</v>
      </c>
      <c r="I73" s="13">
        <f t="shared" si="400"/>
        <v>0</v>
      </c>
      <c r="J73" s="29">
        <v>0</v>
      </c>
      <c r="K73" s="13">
        <v>0</v>
      </c>
      <c r="L73" s="29">
        <v>0</v>
      </c>
      <c r="M73" s="13">
        <f t="shared" si="401"/>
        <v>185.3</v>
      </c>
      <c r="N73" s="29">
        <v>0</v>
      </c>
      <c r="O73" s="36">
        <v>185.3</v>
      </c>
      <c r="P73" s="29">
        <v>0</v>
      </c>
      <c r="Q73" s="13">
        <f t="shared" si="381"/>
        <v>0</v>
      </c>
      <c r="R73" s="29">
        <v>0</v>
      </c>
      <c r="S73" s="29">
        <v>0</v>
      </c>
      <c r="T73" s="29">
        <v>0</v>
      </c>
      <c r="U73" s="13">
        <f t="shared" si="392"/>
        <v>0</v>
      </c>
      <c r="V73" s="29">
        <v>0</v>
      </c>
      <c r="W73" s="29">
        <v>0</v>
      </c>
      <c r="X73" s="29">
        <v>0</v>
      </c>
      <c r="Y73" s="13">
        <f t="shared" si="393"/>
        <v>0</v>
      </c>
      <c r="Z73" s="29">
        <v>0</v>
      </c>
      <c r="AA73" s="29">
        <v>0</v>
      </c>
      <c r="AB73" s="29">
        <v>0</v>
      </c>
      <c r="AC73" s="13">
        <f t="shared" si="394"/>
        <v>0</v>
      </c>
      <c r="AD73" s="29">
        <v>0</v>
      </c>
      <c r="AE73" s="29">
        <v>0</v>
      </c>
      <c r="AF73" s="29">
        <v>0</v>
      </c>
      <c r="AG73" s="13">
        <f t="shared" si="395"/>
        <v>0</v>
      </c>
      <c r="AH73" s="29">
        <v>0</v>
      </c>
      <c r="AI73" s="29">
        <v>0</v>
      </c>
      <c r="AJ73" s="29">
        <v>0</v>
      </c>
      <c r="AK73" s="13">
        <f t="shared" si="396"/>
        <v>0</v>
      </c>
      <c r="AL73" s="29">
        <v>0</v>
      </c>
      <c r="AM73" s="29">
        <v>0</v>
      </c>
      <c r="AN73" s="29">
        <v>0</v>
      </c>
      <c r="AO73" s="13">
        <f t="shared" si="397"/>
        <v>0</v>
      </c>
      <c r="AP73" s="29">
        <v>0</v>
      </c>
      <c r="AQ73" s="29">
        <v>0</v>
      </c>
      <c r="AR73" s="29">
        <v>0</v>
      </c>
      <c r="AS73" s="13">
        <f t="shared" si="398"/>
        <v>0</v>
      </c>
      <c r="AT73" s="29">
        <v>0</v>
      </c>
      <c r="AU73" s="29">
        <v>0</v>
      </c>
      <c r="AV73" s="29">
        <v>0</v>
      </c>
      <c r="AW73" s="13">
        <f t="shared" si="399"/>
        <v>0</v>
      </c>
      <c r="AX73" s="29">
        <v>0</v>
      </c>
      <c r="AY73" s="29">
        <v>0</v>
      </c>
      <c r="AZ73" s="29">
        <v>0</v>
      </c>
    </row>
    <row r="74" spans="1:57" ht="78.75" x14ac:dyDescent="0.25">
      <c r="A74" s="10" t="s">
        <v>190</v>
      </c>
      <c r="B74" s="70" t="s">
        <v>175</v>
      </c>
      <c r="C74" s="11" t="s">
        <v>22</v>
      </c>
      <c r="D74" s="11" t="s">
        <v>54</v>
      </c>
      <c r="E74" s="13">
        <f t="shared" si="252"/>
        <v>104.5</v>
      </c>
      <c r="F74" s="13">
        <f t="shared" si="253"/>
        <v>0</v>
      </c>
      <c r="G74" s="13">
        <f t="shared" si="254"/>
        <v>104.5</v>
      </c>
      <c r="H74" s="13">
        <f t="shared" si="255"/>
        <v>0</v>
      </c>
      <c r="I74" s="13">
        <f t="shared" si="400"/>
        <v>0</v>
      </c>
      <c r="J74" s="29">
        <v>0</v>
      </c>
      <c r="K74" s="13">
        <v>0</v>
      </c>
      <c r="L74" s="29">
        <v>0</v>
      </c>
      <c r="M74" s="13">
        <f t="shared" si="401"/>
        <v>104.5</v>
      </c>
      <c r="N74" s="29">
        <v>0</v>
      </c>
      <c r="O74" s="36">
        <v>104.5</v>
      </c>
      <c r="P74" s="29">
        <v>0</v>
      </c>
      <c r="Q74" s="13">
        <f t="shared" si="381"/>
        <v>0</v>
      </c>
      <c r="R74" s="29">
        <v>0</v>
      </c>
      <c r="S74" s="29">
        <v>0</v>
      </c>
      <c r="T74" s="29">
        <v>0</v>
      </c>
      <c r="U74" s="13">
        <f t="shared" si="392"/>
        <v>0</v>
      </c>
      <c r="V74" s="29">
        <v>0</v>
      </c>
      <c r="W74" s="29">
        <v>0</v>
      </c>
      <c r="X74" s="29">
        <v>0</v>
      </c>
      <c r="Y74" s="13">
        <f t="shared" si="393"/>
        <v>0</v>
      </c>
      <c r="Z74" s="29">
        <v>0</v>
      </c>
      <c r="AA74" s="29">
        <v>0</v>
      </c>
      <c r="AB74" s="29">
        <v>0</v>
      </c>
      <c r="AC74" s="13">
        <f t="shared" si="394"/>
        <v>0</v>
      </c>
      <c r="AD74" s="29">
        <v>0</v>
      </c>
      <c r="AE74" s="29">
        <v>0</v>
      </c>
      <c r="AF74" s="29">
        <v>0</v>
      </c>
      <c r="AG74" s="13">
        <f t="shared" si="395"/>
        <v>0</v>
      </c>
      <c r="AH74" s="29">
        <v>0</v>
      </c>
      <c r="AI74" s="29">
        <v>0</v>
      </c>
      <c r="AJ74" s="29">
        <v>0</v>
      </c>
      <c r="AK74" s="13">
        <f t="shared" si="396"/>
        <v>0</v>
      </c>
      <c r="AL74" s="29">
        <v>0</v>
      </c>
      <c r="AM74" s="29">
        <v>0</v>
      </c>
      <c r="AN74" s="29">
        <v>0</v>
      </c>
      <c r="AO74" s="13">
        <f t="shared" si="397"/>
        <v>0</v>
      </c>
      <c r="AP74" s="29">
        <v>0</v>
      </c>
      <c r="AQ74" s="29">
        <v>0</v>
      </c>
      <c r="AR74" s="29">
        <v>0</v>
      </c>
      <c r="AS74" s="13">
        <f t="shared" si="398"/>
        <v>0</v>
      </c>
      <c r="AT74" s="29">
        <v>0</v>
      </c>
      <c r="AU74" s="29">
        <v>0</v>
      </c>
      <c r="AV74" s="29">
        <v>0</v>
      </c>
      <c r="AW74" s="13">
        <f t="shared" si="399"/>
        <v>0</v>
      </c>
      <c r="AX74" s="29">
        <v>0</v>
      </c>
      <c r="AY74" s="29">
        <v>0</v>
      </c>
      <c r="AZ74" s="29">
        <v>0</v>
      </c>
    </row>
    <row r="75" spans="1:57" ht="94.5" x14ac:dyDescent="0.25">
      <c r="A75" s="10" t="s">
        <v>191</v>
      </c>
      <c r="B75" s="70" t="s">
        <v>194</v>
      </c>
      <c r="C75" s="11" t="s">
        <v>22</v>
      </c>
      <c r="D75" s="11" t="s">
        <v>54</v>
      </c>
      <c r="E75" s="13">
        <f t="shared" si="252"/>
        <v>118.3</v>
      </c>
      <c r="F75" s="13">
        <f t="shared" si="253"/>
        <v>0</v>
      </c>
      <c r="G75" s="13">
        <f t="shared" si="254"/>
        <v>118.3</v>
      </c>
      <c r="H75" s="13">
        <f t="shared" si="255"/>
        <v>0</v>
      </c>
      <c r="I75" s="13">
        <f t="shared" ref="I75" si="402">K75</f>
        <v>0</v>
      </c>
      <c r="J75" s="29">
        <v>0</v>
      </c>
      <c r="K75" s="13">
        <v>0</v>
      </c>
      <c r="L75" s="29">
        <v>0</v>
      </c>
      <c r="M75" s="13">
        <f t="shared" si="401"/>
        <v>118.3</v>
      </c>
      <c r="N75" s="29">
        <v>0</v>
      </c>
      <c r="O75" s="36">
        <v>118.3</v>
      </c>
      <c r="P75" s="29">
        <v>0</v>
      </c>
      <c r="Q75" s="13">
        <f t="shared" si="381"/>
        <v>0</v>
      </c>
      <c r="R75" s="29">
        <v>0</v>
      </c>
      <c r="S75" s="29">
        <v>0</v>
      </c>
      <c r="T75" s="29">
        <v>0</v>
      </c>
      <c r="U75" s="13">
        <f t="shared" si="392"/>
        <v>0</v>
      </c>
      <c r="V75" s="29">
        <v>0</v>
      </c>
      <c r="W75" s="29">
        <v>0</v>
      </c>
      <c r="X75" s="29">
        <v>0</v>
      </c>
      <c r="Y75" s="13">
        <f t="shared" si="393"/>
        <v>0</v>
      </c>
      <c r="Z75" s="29">
        <v>0</v>
      </c>
      <c r="AA75" s="29">
        <v>0</v>
      </c>
      <c r="AB75" s="29">
        <v>0</v>
      </c>
      <c r="AC75" s="13">
        <f t="shared" si="394"/>
        <v>0</v>
      </c>
      <c r="AD75" s="29">
        <v>0</v>
      </c>
      <c r="AE75" s="29">
        <v>0</v>
      </c>
      <c r="AF75" s="29">
        <v>0</v>
      </c>
      <c r="AG75" s="13">
        <f t="shared" si="395"/>
        <v>0</v>
      </c>
      <c r="AH75" s="29">
        <v>0</v>
      </c>
      <c r="AI75" s="29">
        <v>0</v>
      </c>
      <c r="AJ75" s="29">
        <v>0</v>
      </c>
      <c r="AK75" s="13">
        <f t="shared" si="396"/>
        <v>0</v>
      </c>
      <c r="AL75" s="29">
        <v>0</v>
      </c>
      <c r="AM75" s="29">
        <v>0</v>
      </c>
      <c r="AN75" s="29">
        <v>0</v>
      </c>
      <c r="AO75" s="13">
        <f t="shared" si="397"/>
        <v>0</v>
      </c>
      <c r="AP75" s="29">
        <v>0</v>
      </c>
      <c r="AQ75" s="29">
        <v>0</v>
      </c>
      <c r="AR75" s="29">
        <v>0</v>
      </c>
      <c r="AS75" s="13">
        <f t="shared" si="398"/>
        <v>0</v>
      </c>
      <c r="AT75" s="29">
        <v>0</v>
      </c>
      <c r="AU75" s="29">
        <v>0</v>
      </c>
      <c r="AV75" s="29">
        <v>0</v>
      </c>
      <c r="AW75" s="13">
        <f t="shared" si="399"/>
        <v>0</v>
      </c>
      <c r="AX75" s="29">
        <v>0</v>
      </c>
      <c r="AY75" s="29">
        <v>0</v>
      </c>
      <c r="AZ75" s="29">
        <v>0</v>
      </c>
    </row>
    <row r="76" spans="1:57" ht="78.75" x14ac:dyDescent="0.25">
      <c r="A76" s="10" t="s">
        <v>192</v>
      </c>
      <c r="B76" s="70" t="s">
        <v>200</v>
      </c>
      <c r="C76" s="11" t="s">
        <v>22</v>
      </c>
      <c r="D76" s="11" t="s">
        <v>54</v>
      </c>
      <c r="E76" s="13">
        <f t="shared" si="252"/>
        <v>858.8</v>
      </c>
      <c r="F76" s="13">
        <f t="shared" si="253"/>
        <v>0</v>
      </c>
      <c r="G76" s="13">
        <f t="shared" si="254"/>
        <v>858.8</v>
      </c>
      <c r="H76" s="13">
        <f t="shared" si="255"/>
        <v>0</v>
      </c>
      <c r="I76" s="13">
        <f t="shared" ref="I76" si="403">K76</f>
        <v>0</v>
      </c>
      <c r="J76" s="29">
        <v>0</v>
      </c>
      <c r="K76" s="13">
        <v>0</v>
      </c>
      <c r="L76" s="29">
        <v>0</v>
      </c>
      <c r="M76" s="13">
        <f t="shared" ref="M76" si="404">O76</f>
        <v>858.8</v>
      </c>
      <c r="N76" s="29">
        <v>0</v>
      </c>
      <c r="O76" s="36">
        <v>858.8</v>
      </c>
      <c r="P76" s="29">
        <v>0</v>
      </c>
      <c r="Q76" s="13">
        <f t="shared" si="381"/>
        <v>0</v>
      </c>
      <c r="R76" s="29">
        <v>0</v>
      </c>
      <c r="S76" s="29">
        <v>0</v>
      </c>
      <c r="T76" s="29">
        <v>0</v>
      </c>
      <c r="U76" s="13">
        <f t="shared" si="392"/>
        <v>0</v>
      </c>
      <c r="V76" s="29">
        <v>0</v>
      </c>
      <c r="W76" s="29">
        <v>0</v>
      </c>
      <c r="X76" s="29">
        <v>0</v>
      </c>
      <c r="Y76" s="13">
        <f t="shared" si="393"/>
        <v>0</v>
      </c>
      <c r="Z76" s="29">
        <v>0</v>
      </c>
      <c r="AA76" s="29">
        <v>0</v>
      </c>
      <c r="AB76" s="29">
        <v>0</v>
      </c>
      <c r="AC76" s="13">
        <f t="shared" si="394"/>
        <v>0</v>
      </c>
      <c r="AD76" s="29">
        <v>0</v>
      </c>
      <c r="AE76" s="29">
        <v>0</v>
      </c>
      <c r="AF76" s="29">
        <v>0</v>
      </c>
      <c r="AG76" s="13">
        <f t="shared" si="395"/>
        <v>0</v>
      </c>
      <c r="AH76" s="29">
        <v>0</v>
      </c>
      <c r="AI76" s="29">
        <v>0</v>
      </c>
      <c r="AJ76" s="29">
        <v>0</v>
      </c>
      <c r="AK76" s="13">
        <f t="shared" si="396"/>
        <v>0</v>
      </c>
      <c r="AL76" s="29">
        <v>0</v>
      </c>
      <c r="AM76" s="29">
        <v>0</v>
      </c>
      <c r="AN76" s="29">
        <v>0</v>
      </c>
      <c r="AO76" s="13">
        <f t="shared" si="397"/>
        <v>0</v>
      </c>
      <c r="AP76" s="29">
        <v>0</v>
      </c>
      <c r="AQ76" s="29">
        <v>0</v>
      </c>
      <c r="AR76" s="29">
        <v>0</v>
      </c>
      <c r="AS76" s="13">
        <f t="shared" si="398"/>
        <v>0</v>
      </c>
      <c r="AT76" s="29">
        <v>0</v>
      </c>
      <c r="AU76" s="29">
        <v>0</v>
      </c>
      <c r="AV76" s="29">
        <v>0</v>
      </c>
      <c r="AW76" s="13">
        <f t="shared" si="399"/>
        <v>0</v>
      </c>
      <c r="AX76" s="29">
        <v>0</v>
      </c>
      <c r="AY76" s="29">
        <v>0</v>
      </c>
      <c r="AZ76" s="29">
        <v>0</v>
      </c>
    </row>
    <row r="77" spans="1:57" ht="78.75" x14ac:dyDescent="0.25">
      <c r="A77" s="10" t="s">
        <v>193</v>
      </c>
      <c r="B77" s="70" t="s">
        <v>201</v>
      </c>
      <c r="C77" s="11" t="s">
        <v>22</v>
      </c>
      <c r="D77" s="11" t="s">
        <v>54</v>
      </c>
      <c r="E77" s="13">
        <f t="shared" ref="E77:E108" si="405">I77+M77+Q77+U77+Y77+AC77+AG77+AK77+AO77</f>
        <v>899.19999999999993</v>
      </c>
      <c r="F77" s="13">
        <f t="shared" ref="F77:F108" si="406">J77+N77+R77+V77+Z77+AD77+AH77+AL77+AP77</f>
        <v>0</v>
      </c>
      <c r="G77" s="13">
        <f t="shared" ref="G77:G108" si="407">K77+O77+S77+W77+AA77+AE77+AI77+AM77+AQ77</f>
        <v>899.19999999999993</v>
      </c>
      <c r="H77" s="13">
        <f t="shared" ref="H77:H108" si="408">L77+P77+T77+X77+AB77+AF77+AJ77+AN77+AR77</f>
        <v>0</v>
      </c>
      <c r="I77" s="13">
        <f t="shared" ref="I77" si="409">K77</f>
        <v>0</v>
      </c>
      <c r="J77" s="29">
        <v>0</v>
      </c>
      <c r="K77" s="13">
        <v>0</v>
      </c>
      <c r="L77" s="29">
        <v>0</v>
      </c>
      <c r="M77" s="13">
        <f t="shared" ref="M77" si="410">O77</f>
        <v>899.19999999999993</v>
      </c>
      <c r="N77" s="29">
        <v>0</v>
      </c>
      <c r="O77" s="36">
        <f>964.9-65.7</f>
        <v>899.19999999999993</v>
      </c>
      <c r="P77" s="29">
        <v>0</v>
      </c>
      <c r="Q77" s="13">
        <f t="shared" si="381"/>
        <v>0</v>
      </c>
      <c r="R77" s="29">
        <v>0</v>
      </c>
      <c r="S77" s="29">
        <v>0</v>
      </c>
      <c r="T77" s="29">
        <v>0</v>
      </c>
      <c r="U77" s="13">
        <f t="shared" si="392"/>
        <v>0</v>
      </c>
      <c r="V77" s="29">
        <v>0</v>
      </c>
      <c r="W77" s="29">
        <v>0</v>
      </c>
      <c r="X77" s="29">
        <v>0</v>
      </c>
      <c r="Y77" s="13">
        <f t="shared" si="393"/>
        <v>0</v>
      </c>
      <c r="Z77" s="29">
        <v>0</v>
      </c>
      <c r="AA77" s="29">
        <v>0</v>
      </c>
      <c r="AB77" s="29">
        <v>0</v>
      </c>
      <c r="AC77" s="13">
        <f t="shared" si="394"/>
        <v>0</v>
      </c>
      <c r="AD77" s="29">
        <v>0</v>
      </c>
      <c r="AE77" s="29">
        <v>0</v>
      </c>
      <c r="AF77" s="29">
        <v>0</v>
      </c>
      <c r="AG77" s="13">
        <f t="shared" si="395"/>
        <v>0</v>
      </c>
      <c r="AH77" s="29">
        <v>0</v>
      </c>
      <c r="AI77" s="29">
        <v>0</v>
      </c>
      <c r="AJ77" s="29">
        <v>0</v>
      </c>
      <c r="AK77" s="13">
        <f t="shared" si="396"/>
        <v>0</v>
      </c>
      <c r="AL77" s="29">
        <v>0</v>
      </c>
      <c r="AM77" s="29">
        <v>0</v>
      </c>
      <c r="AN77" s="29">
        <v>0</v>
      </c>
      <c r="AO77" s="13">
        <f t="shared" si="397"/>
        <v>0</v>
      </c>
      <c r="AP77" s="29">
        <v>0</v>
      </c>
      <c r="AQ77" s="29">
        <v>0</v>
      </c>
      <c r="AR77" s="29">
        <v>0</v>
      </c>
      <c r="AS77" s="13">
        <f t="shared" si="398"/>
        <v>0</v>
      </c>
      <c r="AT77" s="29">
        <v>0</v>
      </c>
      <c r="AU77" s="29">
        <v>0</v>
      </c>
      <c r="AV77" s="29">
        <v>0</v>
      </c>
      <c r="AW77" s="13">
        <f t="shared" si="399"/>
        <v>0</v>
      </c>
      <c r="AX77" s="29">
        <v>0</v>
      </c>
      <c r="AY77" s="29">
        <v>0</v>
      </c>
      <c r="AZ77" s="29">
        <v>0</v>
      </c>
    </row>
    <row r="78" spans="1:57" ht="63" x14ac:dyDescent="0.25">
      <c r="A78" s="10" t="s">
        <v>199</v>
      </c>
      <c r="B78" s="70" t="s">
        <v>210</v>
      </c>
      <c r="C78" s="11" t="s">
        <v>22</v>
      </c>
      <c r="D78" s="11" t="s">
        <v>54</v>
      </c>
      <c r="E78" s="13">
        <f t="shared" si="405"/>
        <v>1069.0999999999999</v>
      </c>
      <c r="F78" s="13">
        <f t="shared" si="406"/>
        <v>0</v>
      </c>
      <c r="G78" s="13">
        <f t="shared" si="407"/>
        <v>1069.0999999999999</v>
      </c>
      <c r="H78" s="13">
        <f t="shared" si="408"/>
        <v>0</v>
      </c>
      <c r="I78" s="13">
        <f t="shared" ref="I78" si="411">K78</f>
        <v>0</v>
      </c>
      <c r="J78" s="29">
        <v>0</v>
      </c>
      <c r="K78" s="13">
        <v>0</v>
      </c>
      <c r="L78" s="29">
        <v>0</v>
      </c>
      <c r="M78" s="13">
        <f t="shared" ref="M78" si="412">O78</f>
        <v>1069.0999999999999</v>
      </c>
      <c r="N78" s="29">
        <v>0</v>
      </c>
      <c r="O78" s="36">
        <v>1069.0999999999999</v>
      </c>
      <c r="P78" s="29">
        <v>0</v>
      </c>
      <c r="Q78" s="13">
        <f t="shared" si="381"/>
        <v>0</v>
      </c>
      <c r="R78" s="29">
        <v>0</v>
      </c>
      <c r="S78" s="29">
        <v>0</v>
      </c>
      <c r="T78" s="29">
        <v>0</v>
      </c>
      <c r="U78" s="13">
        <f t="shared" si="392"/>
        <v>0</v>
      </c>
      <c r="V78" s="29">
        <v>0</v>
      </c>
      <c r="W78" s="29">
        <v>0</v>
      </c>
      <c r="X78" s="29">
        <v>0</v>
      </c>
      <c r="Y78" s="13">
        <f t="shared" si="393"/>
        <v>0</v>
      </c>
      <c r="Z78" s="29">
        <v>0</v>
      </c>
      <c r="AA78" s="29">
        <v>0</v>
      </c>
      <c r="AB78" s="29">
        <v>0</v>
      </c>
      <c r="AC78" s="13">
        <f t="shared" si="394"/>
        <v>0</v>
      </c>
      <c r="AD78" s="29">
        <v>0</v>
      </c>
      <c r="AE78" s="29">
        <v>0</v>
      </c>
      <c r="AF78" s="29">
        <v>0</v>
      </c>
      <c r="AG78" s="13">
        <f t="shared" si="395"/>
        <v>0</v>
      </c>
      <c r="AH78" s="29">
        <v>0</v>
      </c>
      <c r="AI78" s="29">
        <v>0</v>
      </c>
      <c r="AJ78" s="29">
        <v>0</v>
      </c>
      <c r="AK78" s="13">
        <f t="shared" si="396"/>
        <v>0</v>
      </c>
      <c r="AL78" s="29">
        <v>0</v>
      </c>
      <c r="AM78" s="29">
        <v>0</v>
      </c>
      <c r="AN78" s="29">
        <v>0</v>
      </c>
      <c r="AO78" s="13">
        <f t="shared" si="397"/>
        <v>0</v>
      </c>
      <c r="AP78" s="29">
        <v>0</v>
      </c>
      <c r="AQ78" s="29">
        <v>0</v>
      </c>
      <c r="AR78" s="29">
        <v>0</v>
      </c>
      <c r="AS78" s="13">
        <f t="shared" si="398"/>
        <v>0</v>
      </c>
      <c r="AT78" s="29">
        <v>0</v>
      </c>
      <c r="AU78" s="29">
        <v>0</v>
      </c>
      <c r="AV78" s="29">
        <v>0</v>
      </c>
      <c r="AW78" s="13">
        <f t="shared" si="399"/>
        <v>0</v>
      </c>
      <c r="AX78" s="29">
        <v>0</v>
      </c>
      <c r="AY78" s="29">
        <v>0</v>
      </c>
      <c r="AZ78" s="29">
        <v>0</v>
      </c>
    </row>
    <row r="79" spans="1:57" ht="78.75" x14ac:dyDescent="0.25">
      <c r="A79" s="10" t="s">
        <v>202</v>
      </c>
      <c r="B79" s="70" t="s">
        <v>257</v>
      </c>
      <c r="C79" s="11" t="s">
        <v>22</v>
      </c>
      <c r="D79" s="11" t="s">
        <v>54</v>
      </c>
      <c r="E79" s="13">
        <f t="shared" si="405"/>
        <v>405.2</v>
      </c>
      <c r="F79" s="13">
        <f t="shared" si="406"/>
        <v>0</v>
      </c>
      <c r="G79" s="13">
        <f t="shared" si="407"/>
        <v>405.2</v>
      </c>
      <c r="H79" s="13">
        <f t="shared" si="408"/>
        <v>0</v>
      </c>
      <c r="I79" s="13">
        <f t="shared" ref="I79:I80" si="413">K79</f>
        <v>0</v>
      </c>
      <c r="J79" s="29">
        <v>0</v>
      </c>
      <c r="K79" s="13">
        <v>0</v>
      </c>
      <c r="L79" s="29">
        <v>0</v>
      </c>
      <c r="M79" s="13">
        <f t="shared" ref="M79:M80" si="414">O79</f>
        <v>0</v>
      </c>
      <c r="N79" s="29">
        <v>0</v>
      </c>
      <c r="O79" s="36">
        <f>405.2-405.2</f>
        <v>0</v>
      </c>
      <c r="P79" s="29">
        <v>0</v>
      </c>
      <c r="Q79" s="13">
        <f t="shared" si="381"/>
        <v>405.2</v>
      </c>
      <c r="R79" s="29">
        <v>0</v>
      </c>
      <c r="S79" s="36">
        <v>405.2</v>
      </c>
      <c r="T79" s="29">
        <v>0</v>
      </c>
      <c r="U79" s="13">
        <f t="shared" si="392"/>
        <v>0</v>
      </c>
      <c r="V79" s="29">
        <v>0</v>
      </c>
      <c r="W79" s="29">
        <v>0</v>
      </c>
      <c r="X79" s="29">
        <v>0</v>
      </c>
      <c r="Y79" s="13">
        <f t="shared" si="393"/>
        <v>0</v>
      </c>
      <c r="Z79" s="29">
        <v>0</v>
      </c>
      <c r="AA79" s="29">
        <v>0</v>
      </c>
      <c r="AB79" s="29">
        <v>0</v>
      </c>
      <c r="AC79" s="13">
        <f t="shared" si="394"/>
        <v>0</v>
      </c>
      <c r="AD79" s="29">
        <v>0</v>
      </c>
      <c r="AE79" s="29">
        <v>0</v>
      </c>
      <c r="AF79" s="29">
        <v>0</v>
      </c>
      <c r="AG79" s="13">
        <f t="shared" si="395"/>
        <v>0</v>
      </c>
      <c r="AH79" s="29">
        <v>0</v>
      </c>
      <c r="AI79" s="29">
        <v>0</v>
      </c>
      <c r="AJ79" s="29">
        <v>0</v>
      </c>
      <c r="AK79" s="13">
        <f t="shared" si="396"/>
        <v>0</v>
      </c>
      <c r="AL79" s="29">
        <v>0</v>
      </c>
      <c r="AM79" s="29">
        <v>0</v>
      </c>
      <c r="AN79" s="29">
        <v>0</v>
      </c>
      <c r="AO79" s="13">
        <f t="shared" si="397"/>
        <v>0</v>
      </c>
      <c r="AP79" s="29">
        <v>0</v>
      </c>
      <c r="AQ79" s="29">
        <v>0</v>
      </c>
      <c r="AR79" s="29">
        <v>0</v>
      </c>
      <c r="AS79" s="13">
        <f t="shared" si="398"/>
        <v>0</v>
      </c>
      <c r="AT79" s="29">
        <v>0</v>
      </c>
      <c r="AU79" s="29">
        <v>0</v>
      </c>
      <c r="AV79" s="29">
        <v>0</v>
      </c>
      <c r="AW79" s="13">
        <f t="shared" si="399"/>
        <v>0</v>
      </c>
      <c r="AX79" s="29">
        <v>0</v>
      </c>
      <c r="AY79" s="29">
        <v>0</v>
      </c>
      <c r="AZ79" s="29">
        <v>0</v>
      </c>
    </row>
    <row r="80" spans="1:57" ht="78.75" x14ac:dyDescent="0.25">
      <c r="A80" s="10" t="s">
        <v>208</v>
      </c>
      <c r="B80" s="70" t="s">
        <v>258</v>
      </c>
      <c r="C80" s="11" t="s">
        <v>22</v>
      </c>
      <c r="D80" s="11" t="s">
        <v>54</v>
      </c>
      <c r="E80" s="13">
        <f t="shared" si="405"/>
        <v>408.8</v>
      </c>
      <c r="F80" s="13">
        <f t="shared" si="406"/>
        <v>0</v>
      </c>
      <c r="G80" s="13">
        <f t="shared" si="407"/>
        <v>408.8</v>
      </c>
      <c r="H80" s="13">
        <f t="shared" si="408"/>
        <v>0</v>
      </c>
      <c r="I80" s="13">
        <f t="shared" si="413"/>
        <v>0</v>
      </c>
      <c r="J80" s="29">
        <v>0</v>
      </c>
      <c r="K80" s="13">
        <v>0</v>
      </c>
      <c r="L80" s="29">
        <v>0</v>
      </c>
      <c r="M80" s="13">
        <f t="shared" si="414"/>
        <v>0</v>
      </c>
      <c r="N80" s="29">
        <v>0</v>
      </c>
      <c r="O80" s="36">
        <f>408.8-408.8</f>
        <v>0</v>
      </c>
      <c r="P80" s="29">
        <v>0</v>
      </c>
      <c r="Q80" s="13">
        <f t="shared" si="381"/>
        <v>408.8</v>
      </c>
      <c r="R80" s="29">
        <v>0</v>
      </c>
      <c r="S80" s="36">
        <v>408.8</v>
      </c>
      <c r="T80" s="29">
        <v>0</v>
      </c>
      <c r="U80" s="13">
        <f t="shared" si="392"/>
        <v>0</v>
      </c>
      <c r="V80" s="29">
        <v>0</v>
      </c>
      <c r="W80" s="29">
        <v>0</v>
      </c>
      <c r="X80" s="29">
        <v>0</v>
      </c>
      <c r="Y80" s="13">
        <f t="shared" si="393"/>
        <v>0</v>
      </c>
      <c r="Z80" s="29">
        <v>0</v>
      </c>
      <c r="AA80" s="29">
        <v>0</v>
      </c>
      <c r="AB80" s="29">
        <v>0</v>
      </c>
      <c r="AC80" s="13">
        <f t="shared" si="394"/>
        <v>0</v>
      </c>
      <c r="AD80" s="29">
        <v>0</v>
      </c>
      <c r="AE80" s="29">
        <v>0</v>
      </c>
      <c r="AF80" s="29">
        <v>0</v>
      </c>
      <c r="AG80" s="13">
        <f t="shared" si="395"/>
        <v>0</v>
      </c>
      <c r="AH80" s="29">
        <v>0</v>
      </c>
      <c r="AI80" s="29">
        <v>0</v>
      </c>
      <c r="AJ80" s="29">
        <v>0</v>
      </c>
      <c r="AK80" s="13">
        <f t="shared" si="396"/>
        <v>0</v>
      </c>
      <c r="AL80" s="29">
        <v>0</v>
      </c>
      <c r="AM80" s="29">
        <v>0</v>
      </c>
      <c r="AN80" s="29">
        <v>0</v>
      </c>
      <c r="AO80" s="13">
        <f t="shared" si="397"/>
        <v>0</v>
      </c>
      <c r="AP80" s="29">
        <v>0</v>
      </c>
      <c r="AQ80" s="29">
        <v>0</v>
      </c>
      <c r="AR80" s="29">
        <v>0</v>
      </c>
      <c r="AS80" s="13">
        <f t="shared" si="398"/>
        <v>0</v>
      </c>
      <c r="AT80" s="29">
        <v>0</v>
      </c>
      <c r="AU80" s="29">
        <v>0</v>
      </c>
      <c r="AV80" s="29">
        <v>0</v>
      </c>
      <c r="AW80" s="13">
        <f t="shared" si="399"/>
        <v>0</v>
      </c>
      <c r="AX80" s="29">
        <v>0</v>
      </c>
      <c r="AY80" s="29">
        <v>0</v>
      </c>
      <c r="AZ80" s="29">
        <v>0</v>
      </c>
    </row>
    <row r="81" spans="1:52" ht="63" x14ac:dyDescent="0.25">
      <c r="A81" s="10" t="s">
        <v>215</v>
      </c>
      <c r="B81" s="70" t="s">
        <v>223</v>
      </c>
      <c r="C81" s="11" t="s">
        <v>22</v>
      </c>
      <c r="D81" s="11" t="s">
        <v>54</v>
      </c>
      <c r="E81" s="13">
        <f t="shared" si="405"/>
        <v>108.3</v>
      </c>
      <c r="F81" s="13">
        <f t="shared" si="406"/>
        <v>0</v>
      </c>
      <c r="G81" s="13">
        <f t="shared" si="407"/>
        <v>108.3</v>
      </c>
      <c r="H81" s="13">
        <f t="shared" si="408"/>
        <v>0</v>
      </c>
      <c r="I81" s="13">
        <f t="shared" ref="I81" si="415">K81</f>
        <v>0</v>
      </c>
      <c r="J81" s="29">
        <v>0</v>
      </c>
      <c r="K81" s="13">
        <v>0</v>
      </c>
      <c r="L81" s="29">
        <v>0</v>
      </c>
      <c r="M81" s="13">
        <f t="shared" ref="M81" si="416">O81</f>
        <v>108.3</v>
      </c>
      <c r="N81" s="29">
        <v>0</v>
      </c>
      <c r="O81" s="36">
        <v>108.3</v>
      </c>
      <c r="P81" s="29">
        <v>0</v>
      </c>
      <c r="Q81" s="13">
        <f t="shared" si="381"/>
        <v>0</v>
      </c>
      <c r="R81" s="29">
        <v>0</v>
      </c>
      <c r="S81" s="29">
        <v>0</v>
      </c>
      <c r="T81" s="29">
        <v>0</v>
      </c>
      <c r="U81" s="13">
        <f t="shared" si="392"/>
        <v>0</v>
      </c>
      <c r="V81" s="29">
        <v>0</v>
      </c>
      <c r="W81" s="29">
        <v>0</v>
      </c>
      <c r="X81" s="29">
        <v>0</v>
      </c>
      <c r="Y81" s="13">
        <f t="shared" si="393"/>
        <v>0</v>
      </c>
      <c r="Z81" s="29">
        <v>0</v>
      </c>
      <c r="AA81" s="29">
        <v>0</v>
      </c>
      <c r="AB81" s="29">
        <v>0</v>
      </c>
      <c r="AC81" s="13">
        <f t="shared" si="394"/>
        <v>0</v>
      </c>
      <c r="AD81" s="29">
        <v>0</v>
      </c>
      <c r="AE81" s="29">
        <v>0</v>
      </c>
      <c r="AF81" s="29">
        <v>0</v>
      </c>
      <c r="AG81" s="13">
        <f t="shared" si="395"/>
        <v>0</v>
      </c>
      <c r="AH81" s="29">
        <v>0</v>
      </c>
      <c r="AI81" s="29">
        <v>0</v>
      </c>
      <c r="AJ81" s="29">
        <v>0</v>
      </c>
      <c r="AK81" s="13">
        <f t="shared" si="396"/>
        <v>0</v>
      </c>
      <c r="AL81" s="29">
        <v>0</v>
      </c>
      <c r="AM81" s="29">
        <v>0</v>
      </c>
      <c r="AN81" s="29">
        <v>0</v>
      </c>
      <c r="AO81" s="13">
        <f t="shared" si="397"/>
        <v>0</v>
      </c>
      <c r="AP81" s="29">
        <v>0</v>
      </c>
      <c r="AQ81" s="29">
        <v>0</v>
      </c>
      <c r="AR81" s="29">
        <v>0</v>
      </c>
      <c r="AS81" s="13">
        <f t="shared" si="398"/>
        <v>0</v>
      </c>
      <c r="AT81" s="29">
        <v>0</v>
      </c>
      <c r="AU81" s="29">
        <v>0</v>
      </c>
      <c r="AV81" s="29">
        <v>0</v>
      </c>
      <c r="AW81" s="13">
        <f t="shared" si="399"/>
        <v>0</v>
      </c>
      <c r="AX81" s="29">
        <v>0</v>
      </c>
      <c r="AY81" s="29">
        <v>0</v>
      </c>
      <c r="AZ81" s="29">
        <v>0</v>
      </c>
    </row>
    <row r="82" spans="1:52" ht="63" x14ac:dyDescent="0.25">
      <c r="A82" s="10" t="s">
        <v>216</v>
      </c>
      <c r="B82" s="70" t="s">
        <v>259</v>
      </c>
      <c r="C82" s="11" t="s">
        <v>22</v>
      </c>
      <c r="D82" s="11" t="s">
        <v>54</v>
      </c>
      <c r="E82" s="13">
        <f t="shared" si="405"/>
        <v>3273.9</v>
      </c>
      <c r="F82" s="13">
        <f t="shared" si="406"/>
        <v>0</v>
      </c>
      <c r="G82" s="13">
        <f t="shared" si="407"/>
        <v>3273.9</v>
      </c>
      <c r="H82" s="13">
        <f t="shared" si="408"/>
        <v>0</v>
      </c>
      <c r="I82" s="13">
        <f t="shared" ref="I82" si="417">K82</f>
        <v>0</v>
      </c>
      <c r="J82" s="29">
        <v>0</v>
      </c>
      <c r="K82" s="13">
        <v>0</v>
      </c>
      <c r="L82" s="29">
        <v>0</v>
      </c>
      <c r="M82" s="13">
        <f t="shared" ref="M82" si="418">O82</f>
        <v>0</v>
      </c>
      <c r="N82" s="29">
        <v>0</v>
      </c>
      <c r="O82" s="36">
        <v>0</v>
      </c>
      <c r="P82" s="29">
        <v>0</v>
      </c>
      <c r="Q82" s="13">
        <f t="shared" si="381"/>
        <v>3273.9</v>
      </c>
      <c r="R82" s="29">
        <v>0</v>
      </c>
      <c r="S82" s="36">
        <v>3273.9</v>
      </c>
      <c r="T82" s="29">
        <v>0</v>
      </c>
      <c r="U82" s="13">
        <f t="shared" si="392"/>
        <v>0</v>
      </c>
      <c r="V82" s="29">
        <v>0</v>
      </c>
      <c r="W82" s="29">
        <v>0</v>
      </c>
      <c r="X82" s="29">
        <v>0</v>
      </c>
      <c r="Y82" s="13">
        <f t="shared" si="393"/>
        <v>0</v>
      </c>
      <c r="Z82" s="29">
        <v>0</v>
      </c>
      <c r="AA82" s="29">
        <v>0</v>
      </c>
      <c r="AB82" s="29">
        <v>0</v>
      </c>
      <c r="AC82" s="13">
        <f t="shared" si="394"/>
        <v>0</v>
      </c>
      <c r="AD82" s="29">
        <v>0</v>
      </c>
      <c r="AE82" s="29">
        <v>0</v>
      </c>
      <c r="AF82" s="29">
        <v>0</v>
      </c>
      <c r="AG82" s="13">
        <f t="shared" si="395"/>
        <v>0</v>
      </c>
      <c r="AH82" s="29">
        <v>0</v>
      </c>
      <c r="AI82" s="29">
        <v>0</v>
      </c>
      <c r="AJ82" s="29">
        <v>0</v>
      </c>
      <c r="AK82" s="13">
        <f t="shared" si="396"/>
        <v>0</v>
      </c>
      <c r="AL82" s="29">
        <v>0</v>
      </c>
      <c r="AM82" s="29">
        <v>0</v>
      </c>
      <c r="AN82" s="29">
        <v>0</v>
      </c>
      <c r="AO82" s="13">
        <f t="shared" si="397"/>
        <v>0</v>
      </c>
      <c r="AP82" s="29">
        <v>0</v>
      </c>
      <c r="AQ82" s="29">
        <v>0</v>
      </c>
      <c r="AR82" s="29">
        <v>0</v>
      </c>
      <c r="AS82" s="13">
        <f t="shared" si="398"/>
        <v>0</v>
      </c>
      <c r="AT82" s="29">
        <v>0</v>
      </c>
      <c r="AU82" s="29">
        <v>0</v>
      </c>
      <c r="AV82" s="29">
        <v>0</v>
      </c>
      <c r="AW82" s="13">
        <f t="shared" si="399"/>
        <v>0</v>
      </c>
      <c r="AX82" s="29">
        <v>0</v>
      </c>
      <c r="AY82" s="29">
        <v>0</v>
      </c>
      <c r="AZ82" s="29">
        <v>0</v>
      </c>
    </row>
    <row r="83" spans="1:52" ht="78.75" x14ac:dyDescent="0.25">
      <c r="A83" s="10" t="s">
        <v>224</v>
      </c>
      <c r="B83" s="70" t="s">
        <v>260</v>
      </c>
      <c r="C83" s="11" t="s">
        <v>22</v>
      </c>
      <c r="D83" s="11" t="s">
        <v>54</v>
      </c>
      <c r="E83" s="13">
        <f t="shared" si="405"/>
        <v>1791.9</v>
      </c>
      <c r="F83" s="13">
        <f t="shared" si="406"/>
        <v>0</v>
      </c>
      <c r="G83" s="13">
        <f t="shared" si="407"/>
        <v>1791.9</v>
      </c>
      <c r="H83" s="13">
        <f t="shared" si="408"/>
        <v>0</v>
      </c>
      <c r="I83" s="13">
        <f t="shared" ref="I83" si="419">K83</f>
        <v>0</v>
      </c>
      <c r="J83" s="29">
        <v>0</v>
      </c>
      <c r="K83" s="13">
        <v>0</v>
      </c>
      <c r="L83" s="29">
        <v>0</v>
      </c>
      <c r="M83" s="13">
        <f t="shared" ref="M83" si="420">O83</f>
        <v>0</v>
      </c>
      <c r="N83" s="29">
        <v>0</v>
      </c>
      <c r="O83" s="36">
        <v>0</v>
      </c>
      <c r="P83" s="29">
        <v>0</v>
      </c>
      <c r="Q83" s="13">
        <f t="shared" ref="Q83" si="421">S83</f>
        <v>1791.9</v>
      </c>
      <c r="R83" s="29">
        <v>0</v>
      </c>
      <c r="S83" s="36">
        <v>1791.9</v>
      </c>
      <c r="T83" s="29">
        <v>0</v>
      </c>
      <c r="U83" s="13">
        <f t="shared" ref="U83" si="422">W83</f>
        <v>0</v>
      </c>
      <c r="V83" s="29">
        <v>0</v>
      </c>
      <c r="W83" s="29">
        <v>0</v>
      </c>
      <c r="X83" s="29">
        <v>0</v>
      </c>
      <c r="Y83" s="13">
        <f t="shared" ref="Y83" si="423">AA83</f>
        <v>0</v>
      </c>
      <c r="Z83" s="29">
        <v>0</v>
      </c>
      <c r="AA83" s="29">
        <v>0</v>
      </c>
      <c r="AB83" s="29">
        <v>0</v>
      </c>
      <c r="AC83" s="13">
        <f t="shared" ref="AC83" si="424">AE83</f>
        <v>0</v>
      </c>
      <c r="AD83" s="29">
        <v>0</v>
      </c>
      <c r="AE83" s="29">
        <v>0</v>
      </c>
      <c r="AF83" s="29">
        <v>0</v>
      </c>
      <c r="AG83" s="13">
        <f t="shared" ref="AG83" si="425">AI83</f>
        <v>0</v>
      </c>
      <c r="AH83" s="29">
        <v>0</v>
      </c>
      <c r="AI83" s="29">
        <v>0</v>
      </c>
      <c r="AJ83" s="29">
        <v>0</v>
      </c>
      <c r="AK83" s="13">
        <f t="shared" ref="AK83" si="426">AM83</f>
        <v>0</v>
      </c>
      <c r="AL83" s="29">
        <v>0</v>
      </c>
      <c r="AM83" s="29">
        <v>0</v>
      </c>
      <c r="AN83" s="29">
        <v>0</v>
      </c>
      <c r="AO83" s="13">
        <f t="shared" ref="AO83" si="427">AQ83</f>
        <v>0</v>
      </c>
      <c r="AP83" s="29">
        <v>0</v>
      </c>
      <c r="AQ83" s="29">
        <v>0</v>
      </c>
      <c r="AR83" s="29">
        <v>0</v>
      </c>
      <c r="AS83" s="13">
        <f t="shared" ref="AS83" si="428">AU83</f>
        <v>0</v>
      </c>
      <c r="AT83" s="29">
        <v>0</v>
      </c>
      <c r="AU83" s="29">
        <v>0</v>
      </c>
      <c r="AV83" s="29">
        <v>0</v>
      </c>
      <c r="AW83" s="13">
        <f t="shared" ref="AW83" si="429">AY83</f>
        <v>0</v>
      </c>
      <c r="AX83" s="29">
        <v>0</v>
      </c>
      <c r="AY83" s="29">
        <v>0</v>
      </c>
      <c r="AZ83" s="29">
        <v>0</v>
      </c>
    </row>
    <row r="84" spans="1:52" ht="78.75" x14ac:dyDescent="0.25">
      <c r="A84" s="10" t="s">
        <v>226</v>
      </c>
      <c r="B84" s="70" t="s">
        <v>225</v>
      </c>
      <c r="C84" s="11" t="s">
        <v>22</v>
      </c>
      <c r="D84" s="11" t="s">
        <v>54</v>
      </c>
      <c r="E84" s="13">
        <f t="shared" si="405"/>
        <v>1260.0999999999999</v>
      </c>
      <c r="F84" s="13">
        <f t="shared" si="406"/>
        <v>0</v>
      </c>
      <c r="G84" s="13">
        <f t="shared" si="407"/>
        <v>1260.0999999999999</v>
      </c>
      <c r="H84" s="13">
        <f t="shared" si="408"/>
        <v>0</v>
      </c>
      <c r="I84" s="13">
        <f t="shared" ref="I84" si="430">K84</f>
        <v>0</v>
      </c>
      <c r="J84" s="29">
        <v>0</v>
      </c>
      <c r="K84" s="13">
        <v>0</v>
      </c>
      <c r="L84" s="29">
        <v>0</v>
      </c>
      <c r="M84" s="13">
        <f t="shared" ref="M84" si="431">O84</f>
        <v>0</v>
      </c>
      <c r="N84" s="29">
        <v>0</v>
      </c>
      <c r="O84" s="36">
        <v>0</v>
      </c>
      <c r="P84" s="29">
        <v>0</v>
      </c>
      <c r="Q84" s="13">
        <f t="shared" ref="Q84" si="432">S84</f>
        <v>1260.0999999999999</v>
      </c>
      <c r="R84" s="29">
        <v>0</v>
      </c>
      <c r="S84" s="36">
        <f>1551.6-291.5</f>
        <v>1260.0999999999999</v>
      </c>
      <c r="T84" s="29">
        <v>0</v>
      </c>
      <c r="U84" s="13">
        <f t="shared" ref="U84" si="433">W84</f>
        <v>0</v>
      </c>
      <c r="V84" s="29">
        <v>0</v>
      </c>
      <c r="W84" s="29">
        <v>0</v>
      </c>
      <c r="X84" s="29">
        <v>0</v>
      </c>
      <c r="Y84" s="13">
        <f t="shared" ref="Y84" si="434">AA84</f>
        <v>0</v>
      </c>
      <c r="Z84" s="29">
        <v>0</v>
      </c>
      <c r="AA84" s="29">
        <v>0</v>
      </c>
      <c r="AB84" s="29">
        <v>0</v>
      </c>
      <c r="AC84" s="13">
        <f t="shared" ref="AC84" si="435">AE84</f>
        <v>0</v>
      </c>
      <c r="AD84" s="29">
        <v>0</v>
      </c>
      <c r="AE84" s="29">
        <v>0</v>
      </c>
      <c r="AF84" s="29">
        <v>0</v>
      </c>
      <c r="AG84" s="13">
        <f t="shared" ref="AG84" si="436">AI84</f>
        <v>0</v>
      </c>
      <c r="AH84" s="29">
        <v>0</v>
      </c>
      <c r="AI84" s="29">
        <v>0</v>
      </c>
      <c r="AJ84" s="29">
        <v>0</v>
      </c>
      <c r="AK84" s="13">
        <f t="shared" ref="AK84" si="437">AM84</f>
        <v>0</v>
      </c>
      <c r="AL84" s="29">
        <v>0</v>
      </c>
      <c r="AM84" s="29">
        <v>0</v>
      </c>
      <c r="AN84" s="29">
        <v>0</v>
      </c>
      <c r="AO84" s="13">
        <f t="shared" ref="AO84" si="438">AQ84</f>
        <v>0</v>
      </c>
      <c r="AP84" s="29">
        <v>0</v>
      </c>
      <c r="AQ84" s="29">
        <v>0</v>
      </c>
      <c r="AR84" s="29">
        <v>0</v>
      </c>
      <c r="AS84" s="13">
        <f t="shared" ref="AS84" si="439">AU84</f>
        <v>0</v>
      </c>
      <c r="AT84" s="29">
        <v>0</v>
      </c>
      <c r="AU84" s="29">
        <v>0</v>
      </c>
      <c r="AV84" s="29">
        <v>0</v>
      </c>
      <c r="AW84" s="13">
        <f t="shared" ref="AW84" si="440">AY84</f>
        <v>0</v>
      </c>
      <c r="AX84" s="29">
        <v>0</v>
      </c>
      <c r="AY84" s="29">
        <v>0</v>
      </c>
      <c r="AZ84" s="29">
        <v>0</v>
      </c>
    </row>
    <row r="85" spans="1:52" ht="110.25" x14ac:dyDescent="0.25">
      <c r="A85" s="10" t="s">
        <v>227</v>
      </c>
      <c r="B85" s="70" t="s">
        <v>351</v>
      </c>
      <c r="C85" s="11" t="s">
        <v>22</v>
      </c>
      <c r="D85" s="11" t="s">
        <v>54</v>
      </c>
      <c r="E85" s="13">
        <f t="shared" si="405"/>
        <v>1488.3999999999999</v>
      </c>
      <c r="F85" s="13">
        <f t="shared" si="406"/>
        <v>0</v>
      </c>
      <c r="G85" s="13">
        <f t="shared" si="407"/>
        <v>1488.3999999999999</v>
      </c>
      <c r="H85" s="13">
        <f t="shared" si="408"/>
        <v>0</v>
      </c>
      <c r="I85" s="13">
        <f t="shared" ref="I85" si="441">K85</f>
        <v>0</v>
      </c>
      <c r="J85" s="29">
        <v>0</v>
      </c>
      <c r="K85" s="13">
        <v>0</v>
      </c>
      <c r="L85" s="29">
        <v>0</v>
      </c>
      <c r="M85" s="13">
        <f t="shared" ref="M85" si="442">O85</f>
        <v>0</v>
      </c>
      <c r="N85" s="29">
        <v>0</v>
      </c>
      <c r="O85" s="36">
        <v>0</v>
      </c>
      <c r="P85" s="29">
        <v>0</v>
      </c>
      <c r="Q85" s="13">
        <f t="shared" ref="Q85" si="443">S85</f>
        <v>1488.3999999999999</v>
      </c>
      <c r="R85" s="29">
        <v>0</v>
      </c>
      <c r="S85" s="36">
        <f>1568.3-79.9</f>
        <v>1488.3999999999999</v>
      </c>
      <c r="T85" s="29">
        <v>0</v>
      </c>
      <c r="U85" s="13">
        <f t="shared" ref="U85" si="444">W85</f>
        <v>0</v>
      </c>
      <c r="V85" s="29">
        <v>0</v>
      </c>
      <c r="W85" s="29">
        <v>0</v>
      </c>
      <c r="X85" s="29">
        <v>0</v>
      </c>
      <c r="Y85" s="13">
        <f t="shared" ref="Y85" si="445">AA85</f>
        <v>0</v>
      </c>
      <c r="Z85" s="29">
        <v>0</v>
      </c>
      <c r="AA85" s="29">
        <v>0</v>
      </c>
      <c r="AB85" s="29">
        <v>0</v>
      </c>
      <c r="AC85" s="13">
        <f t="shared" ref="AC85" si="446">AE85</f>
        <v>0</v>
      </c>
      <c r="AD85" s="29">
        <v>0</v>
      </c>
      <c r="AE85" s="29">
        <v>0</v>
      </c>
      <c r="AF85" s="29">
        <v>0</v>
      </c>
      <c r="AG85" s="13">
        <f t="shared" ref="AG85" si="447">AI85</f>
        <v>0</v>
      </c>
      <c r="AH85" s="29">
        <v>0</v>
      </c>
      <c r="AI85" s="29">
        <v>0</v>
      </c>
      <c r="AJ85" s="29">
        <v>0</v>
      </c>
      <c r="AK85" s="13">
        <f t="shared" ref="AK85" si="448">AM85</f>
        <v>0</v>
      </c>
      <c r="AL85" s="29">
        <v>0</v>
      </c>
      <c r="AM85" s="29">
        <v>0</v>
      </c>
      <c r="AN85" s="29">
        <v>0</v>
      </c>
      <c r="AO85" s="13">
        <f t="shared" ref="AO85" si="449">AQ85</f>
        <v>0</v>
      </c>
      <c r="AP85" s="29">
        <v>0</v>
      </c>
      <c r="AQ85" s="29">
        <v>0</v>
      </c>
      <c r="AR85" s="29">
        <v>0</v>
      </c>
      <c r="AS85" s="13">
        <f t="shared" ref="AS85" si="450">AU85</f>
        <v>0</v>
      </c>
      <c r="AT85" s="29">
        <v>0</v>
      </c>
      <c r="AU85" s="29">
        <v>0</v>
      </c>
      <c r="AV85" s="29">
        <v>0</v>
      </c>
      <c r="AW85" s="13">
        <f t="shared" ref="AW85" si="451">AY85</f>
        <v>0</v>
      </c>
      <c r="AX85" s="29">
        <v>0</v>
      </c>
      <c r="AY85" s="29">
        <v>0</v>
      </c>
      <c r="AZ85" s="29">
        <v>0</v>
      </c>
    </row>
    <row r="86" spans="1:52" ht="110.25" x14ac:dyDescent="0.25">
      <c r="A86" s="10" t="s">
        <v>228</v>
      </c>
      <c r="B86" s="70" t="s">
        <v>352</v>
      </c>
      <c r="C86" s="11" t="s">
        <v>22</v>
      </c>
      <c r="D86" s="11" t="s">
        <v>54</v>
      </c>
      <c r="E86" s="13">
        <f t="shared" si="405"/>
        <v>1488.3999999999999</v>
      </c>
      <c r="F86" s="13">
        <f t="shared" si="406"/>
        <v>0</v>
      </c>
      <c r="G86" s="13">
        <f t="shared" si="407"/>
        <v>1488.3999999999999</v>
      </c>
      <c r="H86" s="13">
        <f t="shared" si="408"/>
        <v>0</v>
      </c>
      <c r="I86" s="13">
        <f t="shared" ref="I86" si="452">K86</f>
        <v>0</v>
      </c>
      <c r="J86" s="29">
        <v>0</v>
      </c>
      <c r="K86" s="13">
        <v>0</v>
      </c>
      <c r="L86" s="29">
        <v>0</v>
      </c>
      <c r="M86" s="13">
        <f t="shared" ref="M86" si="453">O86</f>
        <v>0</v>
      </c>
      <c r="N86" s="29">
        <v>0</v>
      </c>
      <c r="O86" s="36">
        <v>0</v>
      </c>
      <c r="P86" s="29">
        <v>0</v>
      </c>
      <c r="Q86" s="13">
        <f t="shared" ref="Q86" si="454">S86</f>
        <v>1488.3999999999999</v>
      </c>
      <c r="R86" s="29">
        <v>0</v>
      </c>
      <c r="S86" s="36">
        <f>1568.3-79.9</f>
        <v>1488.3999999999999</v>
      </c>
      <c r="T86" s="29">
        <v>0</v>
      </c>
      <c r="U86" s="13">
        <f t="shared" ref="U86" si="455">W86</f>
        <v>0</v>
      </c>
      <c r="V86" s="29">
        <v>0</v>
      </c>
      <c r="W86" s="29">
        <v>0</v>
      </c>
      <c r="X86" s="29">
        <v>0</v>
      </c>
      <c r="Y86" s="13">
        <f t="shared" ref="Y86" si="456">AA86</f>
        <v>0</v>
      </c>
      <c r="Z86" s="29">
        <v>0</v>
      </c>
      <c r="AA86" s="29">
        <v>0</v>
      </c>
      <c r="AB86" s="29">
        <v>0</v>
      </c>
      <c r="AC86" s="13">
        <f t="shared" ref="AC86" si="457">AE86</f>
        <v>0</v>
      </c>
      <c r="AD86" s="29">
        <v>0</v>
      </c>
      <c r="AE86" s="29">
        <v>0</v>
      </c>
      <c r="AF86" s="29">
        <v>0</v>
      </c>
      <c r="AG86" s="13">
        <f t="shared" ref="AG86" si="458">AI86</f>
        <v>0</v>
      </c>
      <c r="AH86" s="29">
        <v>0</v>
      </c>
      <c r="AI86" s="29">
        <v>0</v>
      </c>
      <c r="AJ86" s="29">
        <v>0</v>
      </c>
      <c r="AK86" s="13">
        <f t="shared" ref="AK86" si="459">AM86</f>
        <v>0</v>
      </c>
      <c r="AL86" s="29">
        <v>0</v>
      </c>
      <c r="AM86" s="29">
        <v>0</v>
      </c>
      <c r="AN86" s="29">
        <v>0</v>
      </c>
      <c r="AO86" s="13">
        <f t="shared" ref="AO86" si="460">AQ86</f>
        <v>0</v>
      </c>
      <c r="AP86" s="29">
        <v>0</v>
      </c>
      <c r="AQ86" s="29">
        <v>0</v>
      </c>
      <c r="AR86" s="29">
        <v>0</v>
      </c>
      <c r="AS86" s="13">
        <f t="shared" ref="AS86" si="461">AU86</f>
        <v>0</v>
      </c>
      <c r="AT86" s="29">
        <v>0</v>
      </c>
      <c r="AU86" s="29">
        <v>0</v>
      </c>
      <c r="AV86" s="29">
        <v>0</v>
      </c>
      <c r="AW86" s="13">
        <f t="shared" ref="AW86" si="462">AY86</f>
        <v>0</v>
      </c>
      <c r="AX86" s="29">
        <v>0</v>
      </c>
      <c r="AY86" s="29">
        <v>0</v>
      </c>
      <c r="AZ86" s="29">
        <v>0</v>
      </c>
    </row>
    <row r="87" spans="1:52" ht="110.25" x14ac:dyDescent="0.25">
      <c r="A87" s="10" t="s">
        <v>229</v>
      </c>
      <c r="B87" s="70" t="s">
        <v>353</v>
      </c>
      <c r="C87" s="11" t="s">
        <v>22</v>
      </c>
      <c r="D87" s="11" t="s">
        <v>54</v>
      </c>
      <c r="E87" s="13">
        <f t="shared" si="405"/>
        <v>1488.3999999999999</v>
      </c>
      <c r="F87" s="13">
        <f t="shared" si="406"/>
        <v>0</v>
      </c>
      <c r="G87" s="13">
        <f t="shared" si="407"/>
        <v>1488.3999999999999</v>
      </c>
      <c r="H87" s="13">
        <f t="shared" si="408"/>
        <v>0</v>
      </c>
      <c r="I87" s="13">
        <f t="shared" ref="I87" si="463">K87</f>
        <v>0</v>
      </c>
      <c r="J87" s="29">
        <v>0</v>
      </c>
      <c r="K87" s="13">
        <v>0</v>
      </c>
      <c r="L87" s="29">
        <v>0</v>
      </c>
      <c r="M87" s="13">
        <f t="shared" ref="M87" si="464">O87</f>
        <v>0</v>
      </c>
      <c r="N87" s="29">
        <v>0</v>
      </c>
      <c r="O87" s="36">
        <v>0</v>
      </c>
      <c r="P87" s="29">
        <v>0</v>
      </c>
      <c r="Q87" s="13">
        <f t="shared" ref="Q87" si="465">S87</f>
        <v>1488.3999999999999</v>
      </c>
      <c r="R87" s="29">
        <v>0</v>
      </c>
      <c r="S87" s="36">
        <f>1563.6-75.2</f>
        <v>1488.3999999999999</v>
      </c>
      <c r="T87" s="29">
        <v>0</v>
      </c>
      <c r="U87" s="13">
        <f t="shared" ref="U87" si="466">W87</f>
        <v>0</v>
      </c>
      <c r="V87" s="29">
        <v>0</v>
      </c>
      <c r="W87" s="29">
        <v>0</v>
      </c>
      <c r="X87" s="29">
        <v>0</v>
      </c>
      <c r="Y87" s="13">
        <f t="shared" ref="Y87" si="467">AA87</f>
        <v>0</v>
      </c>
      <c r="Z87" s="29">
        <v>0</v>
      </c>
      <c r="AA87" s="29">
        <v>0</v>
      </c>
      <c r="AB87" s="29">
        <v>0</v>
      </c>
      <c r="AC87" s="13">
        <f t="shared" ref="AC87" si="468">AE87</f>
        <v>0</v>
      </c>
      <c r="AD87" s="29">
        <v>0</v>
      </c>
      <c r="AE87" s="29">
        <v>0</v>
      </c>
      <c r="AF87" s="29">
        <v>0</v>
      </c>
      <c r="AG87" s="13">
        <f t="shared" ref="AG87" si="469">AI87</f>
        <v>0</v>
      </c>
      <c r="AH87" s="29">
        <v>0</v>
      </c>
      <c r="AI87" s="29">
        <v>0</v>
      </c>
      <c r="AJ87" s="29">
        <v>0</v>
      </c>
      <c r="AK87" s="13">
        <f t="shared" ref="AK87" si="470">AM87</f>
        <v>0</v>
      </c>
      <c r="AL87" s="29">
        <v>0</v>
      </c>
      <c r="AM87" s="29">
        <v>0</v>
      </c>
      <c r="AN87" s="29">
        <v>0</v>
      </c>
      <c r="AO87" s="13">
        <f t="shared" ref="AO87" si="471">AQ87</f>
        <v>0</v>
      </c>
      <c r="AP87" s="29">
        <v>0</v>
      </c>
      <c r="AQ87" s="29">
        <v>0</v>
      </c>
      <c r="AR87" s="29">
        <v>0</v>
      </c>
      <c r="AS87" s="13">
        <f t="shared" ref="AS87" si="472">AU87</f>
        <v>0</v>
      </c>
      <c r="AT87" s="29">
        <v>0</v>
      </c>
      <c r="AU87" s="29">
        <v>0</v>
      </c>
      <c r="AV87" s="29">
        <v>0</v>
      </c>
      <c r="AW87" s="13">
        <f t="shared" ref="AW87" si="473">AY87</f>
        <v>0</v>
      </c>
      <c r="AX87" s="29">
        <v>0</v>
      </c>
      <c r="AY87" s="29">
        <v>0</v>
      </c>
      <c r="AZ87" s="29">
        <v>0</v>
      </c>
    </row>
    <row r="88" spans="1:52" ht="60.75" customHeight="1" x14ac:dyDescent="0.25">
      <c r="A88" s="10" t="s">
        <v>230</v>
      </c>
      <c r="B88" s="70" t="s">
        <v>261</v>
      </c>
      <c r="C88" s="11" t="s">
        <v>22</v>
      </c>
      <c r="D88" s="11" t="s">
        <v>54</v>
      </c>
      <c r="E88" s="13">
        <f t="shared" si="405"/>
        <v>2575</v>
      </c>
      <c r="F88" s="13">
        <f t="shared" si="406"/>
        <v>0</v>
      </c>
      <c r="G88" s="13">
        <f t="shared" si="407"/>
        <v>2575</v>
      </c>
      <c r="H88" s="13">
        <f t="shared" si="408"/>
        <v>0</v>
      </c>
      <c r="I88" s="13">
        <f t="shared" ref="I88" si="474">K88</f>
        <v>0</v>
      </c>
      <c r="J88" s="29">
        <v>0</v>
      </c>
      <c r="K88" s="13">
        <v>0</v>
      </c>
      <c r="L88" s="29">
        <v>0</v>
      </c>
      <c r="M88" s="13">
        <f t="shared" ref="M88" si="475">O88</f>
        <v>0</v>
      </c>
      <c r="N88" s="29">
        <v>0</v>
      </c>
      <c r="O88" s="36">
        <v>0</v>
      </c>
      <c r="P88" s="29">
        <v>0</v>
      </c>
      <c r="Q88" s="13">
        <f t="shared" ref="Q88" si="476">S88</f>
        <v>2575</v>
      </c>
      <c r="R88" s="29">
        <v>0</v>
      </c>
      <c r="S88" s="36">
        <v>2575</v>
      </c>
      <c r="T88" s="29">
        <v>0</v>
      </c>
      <c r="U88" s="13">
        <f t="shared" ref="U88" si="477">W88</f>
        <v>0</v>
      </c>
      <c r="V88" s="29">
        <v>0</v>
      </c>
      <c r="W88" s="29">
        <v>0</v>
      </c>
      <c r="X88" s="29">
        <v>0</v>
      </c>
      <c r="Y88" s="13">
        <f t="shared" ref="Y88" si="478">AA88</f>
        <v>0</v>
      </c>
      <c r="Z88" s="29">
        <v>0</v>
      </c>
      <c r="AA88" s="29">
        <v>0</v>
      </c>
      <c r="AB88" s="29">
        <v>0</v>
      </c>
      <c r="AC88" s="13">
        <f t="shared" ref="AC88" si="479">AE88</f>
        <v>0</v>
      </c>
      <c r="AD88" s="29">
        <v>0</v>
      </c>
      <c r="AE88" s="29">
        <v>0</v>
      </c>
      <c r="AF88" s="29">
        <v>0</v>
      </c>
      <c r="AG88" s="13">
        <f t="shared" ref="AG88" si="480">AI88</f>
        <v>0</v>
      </c>
      <c r="AH88" s="29">
        <v>0</v>
      </c>
      <c r="AI88" s="29">
        <v>0</v>
      </c>
      <c r="AJ88" s="29">
        <v>0</v>
      </c>
      <c r="AK88" s="13">
        <f t="shared" ref="AK88" si="481">AM88</f>
        <v>0</v>
      </c>
      <c r="AL88" s="29">
        <v>0</v>
      </c>
      <c r="AM88" s="29">
        <v>0</v>
      </c>
      <c r="AN88" s="29">
        <v>0</v>
      </c>
      <c r="AO88" s="13">
        <f t="shared" ref="AO88" si="482">AQ88</f>
        <v>0</v>
      </c>
      <c r="AP88" s="29">
        <v>0</v>
      </c>
      <c r="AQ88" s="29">
        <v>0</v>
      </c>
      <c r="AR88" s="29">
        <v>0</v>
      </c>
      <c r="AS88" s="13">
        <f t="shared" ref="AS88" si="483">AU88</f>
        <v>0</v>
      </c>
      <c r="AT88" s="29">
        <v>0</v>
      </c>
      <c r="AU88" s="29">
        <v>0</v>
      </c>
      <c r="AV88" s="29">
        <v>0</v>
      </c>
      <c r="AW88" s="13">
        <f t="shared" ref="AW88" si="484">AY88</f>
        <v>0</v>
      </c>
      <c r="AX88" s="29">
        <v>0</v>
      </c>
      <c r="AY88" s="29">
        <v>0</v>
      </c>
      <c r="AZ88" s="29">
        <v>0</v>
      </c>
    </row>
    <row r="89" spans="1:52" ht="78.75" x14ac:dyDescent="0.25">
      <c r="A89" s="10" t="s">
        <v>231</v>
      </c>
      <c r="B89" s="72" t="s">
        <v>262</v>
      </c>
      <c r="C89" s="11" t="s">
        <v>22</v>
      </c>
      <c r="D89" s="11" t="s">
        <v>54</v>
      </c>
      <c r="E89" s="13">
        <f t="shared" si="405"/>
        <v>1470.2</v>
      </c>
      <c r="F89" s="13">
        <f t="shared" si="406"/>
        <v>0</v>
      </c>
      <c r="G89" s="13">
        <f t="shared" si="407"/>
        <v>1470.2</v>
      </c>
      <c r="H89" s="13">
        <f t="shared" si="408"/>
        <v>0</v>
      </c>
      <c r="I89" s="13">
        <f t="shared" ref="I89" si="485">K89</f>
        <v>0</v>
      </c>
      <c r="J89" s="29">
        <v>0</v>
      </c>
      <c r="K89" s="13">
        <v>0</v>
      </c>
      <c r="L89" s="29">
        <v>0</v>
      </c>
      <c r="M89" s="13">
        <f t="shared" ref="M89" si="486">O89</f>
        <v>0</v>
      </c>
      <c r="N89" s="29">
        <v>0</v>
      </c>
      <c r="O89" s="36">
        <v>0</v>
      </c>
      <c r="P89" s="29">
        <v>0</v>
      </c>
      <c r="Q89" s="13">
        <f t="shared" ref="Q89" si="487">S89</f>
        <v>1470.2</v>
      </c>
      <c r="R89" s="29">
        <v>0</v>
      </c>
      <c r="S89" s="36">
        <v>1470.2</v>
      </c>
      <c r="T89" s="29">
        <v>0</v>
      </c>
      <c r="U89" s="13">
        <f t="shared" ref="U89" si="488">W89</f>
        <v>0</v>
      </c>
      <c r="V89" s="29">
        <v>0</v>
      </c>
      <c r="W89" s="29">
        <v>0</v>
      </c>
      <c r="X89" s="29">
        <v>0</v>
      </c>
      <c r="Y89" s="13">
        <f t="shared" ref="Y89" si="489">AA89</f>
        <v>0</v>
      </c>
      <c r="Z89" s="29">
        <v>0</v>
      </c>
      <c r="AA89" s="29">
        <v>0</v>
      </c>
      <c r="AB89" s="29">
        <v>0</v>
      </c>
      <c r="AC89" s="13">
        <f t="shared" ref="AC89" si="490">AE89</f>
        <v>0</v>
      </c>
      <c r="AD89" s="29">
        <v>0</v>
      </c>
      <c r="AE89" s="29">
        <v>0</v>
      </c>
      <c r="AF89" s="29">
        <v>0</v>
      </c>
      <c r="AG89" s="13">
        <f t="shared" ref="AG89" si="491">AI89</f>
        <v>0</v>
      </c>
      <c r="AH89" s="29">
        <v>0</v>
      </c>
      <c r="AI89" s="29">
        <v>0</v>
      </c>
      <c r="AJ89" s="29">
        <v>0</v>
      </c>
      <c r="AK89" s="13">
        <f t="shared" ref="AK89" si="492">AM89</f>
        <v>0</v>
      </c>
      <c r="AL89" s="29">
        <v>0</v>
      </c>
      <c r="AM89" s="29">
        <v>0</v>
      </c>
      <c r="AN89" s="29">
        <v>0</v>
      </c>
      <c r="AO89" s="13">
        <f t="shared" ref="AO89" si="493">AQ89</f>
        <v>0</v>
      </c>
      <c r="AP89" s="29">
        <v>0</v>
      </c>
      <c r="AQ89" s="29">
        <v>0</v>
      </c>
      <c r="AR89" s="29">
        <v>0</v>
      </c>
      <c r="AS89" s="13">
        <f t="shared" ref="AS89" si="494">AU89</f>
        <v>0</v>
      </c>
      <c r="AT89" s="29">
        <v>0</v>
      </c>
      <c r="AU89" s="29">
        <v>0</v>
      </c>
      <c r="AV89" s="29">
        <v>0</v>
      </c>
      <c r="AW89" s="13">
        <f t="shared" ref="AW89" si="495">AY89</f>
        <v>0</v>
      </c>
      <c r="AX89" s="29">
        <v>0</v>
      </c>
      <c r="AY89" s="29">
        <v>0</v>
      </c>
      <c r="AZ89" s="29">
        <v>0</v>
      </c>
    </row>
    <row r="90" spans="1:52" ht="78.75" x14ac:dyDescent="0.25">
      <c r="A90" s="10" t="s">
        <v>232</v>
      </c>
      <c r="B90" s="58" t="s">
        <v>279</v>
      </c>
      <c r="C90" s="41" t="s">
        <v>22</v>
      </c>
      <c r="D90" s="11" t="s">
        <v>54</v>
      </c>
      <c r="E90" s="13">
        <f t="shared" si="405"/>
        <v>6365.5</v>
      </c>
      <c r="F90" s="13">
        <f t="shared" si="406"/>
        <v>0</v>
      </c>
      <c r="G90" s="13">
        <f t="shared" si="407"/>
        <v>6365.5</v>
      </c>
      <c r="H90" s="13">
        <f t="shared" si="408"/>
        <v>0</v>
      </c>
      <c r="I90" s="13">
        <f t="shared" ref="I90" si="496">K90</f>
        <v>0</v>
      </c>
      <c r="J90" s="29">
        <v>0</v>
      </c>
      <c r="K90" s="13">
        <v>0</v>
      </c>
      <c r="L90" s="29">
        <v>0</v>
      </c>
      <c r="M90" s="13">
        <f t="shared" ref="M90" si="497">O90</f>
        <v>0</v>
      </c>
      <c r="N90" s="29">
        <v>0</v>
      </c>
      <c r="O90" s="36">
        <v>0</v>
      </c>
      <c r="P90" s="29">
        <v>0</v>
      </c>
      <c r="Q90" s="13">
        <f t="shared" ref="Q90" si="498">S90</f>
        <v>6365.5</v>
      </c>
      <c r="R90" s="29">
        <v>0</v>
      </c>
      <c r="S90" s="36">
        <f>4893.3+1472.2</f>
        <v>6365.5</v>
      </c>
      <c r="T90" s="29">
        <v>0</v>
      </c>
      <c r="U90" s="13">
        <f t="shared" ref="U90" si="499">W90</f>
        <v>0</v>
      </c>
      <c r="V90" s="29">
        <v>0</v>
      </c>
      <c r="W90" s="29">
        <v>0</v>
      </c>
      <c r="X90" s="29">
        <v>0</v>
      </c>
      <c r="Y90" s="13">
        <f t="shared" ref="Y90" si="500">AA90</f>
        <v>0</v>
      </c>
      <c r="Z90" s="29">
        <v>0</v>
      </c>
      <c r="AA90" s="29">
        <v>0</v>
      </c>
      <c r="AB90" s="29">
        <v>0</v>
      </c>
      <c r="AC90" s="13">
        <f t="shared" ref="AC90" si="501">AE90</f>
        <v>0</v>
      </c>
      <c r="AD90" s="29">
        <v>0</v>
      </c>
      <c r="AE90" s="29">
        <v>0</v>
      </c>
      <c r="AF90" s="29">
        <v>0</v>
      </c>
      <c r="AG90" s="13">
        <f t="shared" ref="AG90" si="502">AI90</f>
        <v>0</v>
      </c>
      <c r="AH90" s="29">
        <v>0</v>
      </c>
      <c r="AI90" s="29">
        <v>0</v>
      </c>
      <c r="AJ90" s="29">
        <v>0</v>
      </c>
      <c r="AK90" s="13">
        <f t="shared" ref="AK90" si="503">AM90</f>
        <v>0</v>
      </c>
      <c r="AL90" s="29">
        <v>0</v>
      </c>
      <c r="AM90" s="29">
        <v>0</v>
      </c>
      <c r="AN90" s="29">
        <v>0</v>
      </c>
      <c r="AO90" s="13">
        <f t="shared" ref="AO90" si="504">AQ90</f>
        <v>0</v>
      </c>
      <c r="AP90" s="29">
        <v>0</v>
      </c>
      <c r="AQ90" s="29">
        <v>0</v>
      </c>
      <c r="AR90" s="29">
        <v>0</v>
      </c>
      <c r="AS90" s="13">
        <f t="shared" ref="AS90" si="505">AU90</f>
        <v>0</v>
      </c>
      <c r="AT90" s="29">
        <v>0</v>
      </c>
      <c r="AU90" s="29">
        <v>0</v>
      </c>
      <c r="AV90" s="29">
        <v>0</v>
      </c>
      <c r="AW90" s="13">
        <f t="shared" ref="AW90" si="506">AY90</f>
        <v>0</v>
      </c>
      <c r="AX90" s="29">
        <v>0</v>
      </c>
      <c r="AY90" s="29">
        <v>0</v>
      </c>
      <c r="AZ90" s="29">
        <v>0</v>
      </c>
    </row>
    <row r="91" spans="1:52" ht="78.75" x14ac:dyDescent="0.25">
      <c r="A91" s="10" t="s">
        <v>233</v>
      </c>
      <c r="B91" s="73" t="s">
        <v>238</v>
      </c>
      <c r="C91" s="41" t="s">
        <v>22</v>
      </c>
      <c r="D91" s="11" t="s">
        <v>54</v>
      </c>
      <c r="E91" s="13">
        <f t="shared" si="405"/>
        <v>5466.4</v>
      </c>
      <c r="F91" s="13">
        <f t="shared" si="406"/>
        <v>0</v>
      </c>
      <c r="G91" s="13">
        <f t="shared" si="407"/>
        <v>5466.4</v>
      </c>
      <c r="H91" s="13">
        <f t="shared" si="408"/>
        <v>0</v>
      </c>
      <c r="I91" s="13">
        <f t="shared" ref="I91:I92" si="507">K91</f>
        <v>0</v>
      </c>
      <c r="J91" s="29">
        <v>0</v>
      </c>
      <c r="K91" s="13">
        <v>0</v>
      </c>
      <c r="L91" s="29">
        <v>0</v>
      </c>
      <c r="M91" s="13">
        <f t="shared" ref="M91:M92" si="508">O91</f>
        <v>0</v>
      </c>
      <c r="N91" s="29">
        <v>0</v>
      </c>
      <c r="O91" s="36">
        <v>0</v>
      </c>
      <c r="P91" s="29">
        <v>0</v>
      </c>
      <c r="Q91" s="13">
        <f t="shared" ref="Q91:Q92" si="509">S91</f>
        <v>5466.4</v>
      </c>
      <c r="R91" s="29">
        <v>0</v>
      </c>
      <c r="S91" s="36">
        <f>5837.2-370.8</f>
        <v>5466.4</v>
      </c>
      <c r="T91" s="29">
        <v>0</v>
      </c>
      <c r="U91" s="13">
        <f t="shared" ref="U91:U92" si="510">W91</f>
        <v>0</v>
      </c>
      <c r="V91" s="29">
        <v>0</v>
      </c>
      <c r="W91" s="29">
        <v>0</v>
      </c>
      <c r="X91" s="29">
        <v>0</v>
      </c>
      <c r="Y91" s="13">
        <f t="shared" ref="Y91:Y92" si="511">AA91</f>
        <v>0</v>
      </c>
      <c r="Z91" s="29">
        <v>0</v>
      </c>
      <c r="AA91" s="29">
        <v>0</v>
      </c>
      <c r="AB91" s="29">
        <v>0</v>
      </c>
      <c r="AC91" s="13">
        <f t="shared" ref="AC91:AC92" si="512">AE91</f>
        <v>0</v>
      </c>
      <c r="AD91" s="29">
        <v>0</v>
      </c>
      <c r="AE91" s="29">
        <v>0</v>
      </c>
      <c r="AF91" s="29">
        <v>0</v>
      </c>
      <c r="AG91" s="13">
        <f t="shared" ref="AG91:AG92" si="513">AI91</f>
        <v>0</v>
      </c>
      <c r="AH91" s="29">
        <v>0</v>
      </c>
      <c r="AI91" s="29">
        <v>0</v>
      </c>
      <c r="AJ91" s="29">
        <v>0</v>
      </c>
      <c r="AK91" s="13">
        <f t="shared" ref="AK91:AK92" si="514">AM91</f>
        <v>0</v>
      </c>
      <c r="AL91" s="29">
        <v>0</v>
      </c>
      <c r="AM91" s="29">
        <v>0</v>
      </c>
      <c r="AN91" s="29">
        <v>0</v>
      </c>
      <c r="AO91" s="13">
        <f t="shared" ref="AO91:AO92" si="515">AQ91</f>
        <v>0</v>
      </c>
      <c r="AP91" s="29">
        <v>0</v>
      </c>
      <c r="AQ91" s="29">
        <v>0</v>
      </c>
      <c r="AR91" s="29">
        <v>0</v>
      </c>
      <c r="AS91" s="13">
        <f t="shared" ref="AS91:AS92" si="516">AU91</f>
        <v>0</v>
      </c>
      <c r="AT91" s="29">
        <v>0</v>
      </c>
      <c r="AU91" s="29">
        <v>0</v>
      </c>
      <c r="AV91" s="29">
        <v>0</v>
      </c>
      <c r="AW91" s="13">
        <f t="shared" ref="AW91:AW92" si="517">AY91</f>
        <v>0</v>
      </c>
      <c r="AX91" s="29">
        <v>0</v>
      </c>
      <c r="AY91" s="29">
        <v>0</v>
      </c>
      <c r="AZ91" s="29">
        <v>0</v>
      </c>
    </row>
    <row r="92" spans="1:52" ht="78.75" x14ac:dyDescent="0.25">
      <c r="A92" s="10" t="s">
        <v>234</v>
      </c>
      <c r="B92" s="58" t="s">
        <v>239</v>
      </c>
      <c r="C92" s="41" t="s">
        <v>22</v>
      </c>
      <c r="D92" s="11" t="s">
        <v>54</v>
      </c>
      <c r="E92" s="13">
        <f t="shared" si="405"/>
        <v>3186.3999999999996</v>
      </c>
      <c r="F92" s="13">
        <f t="shared" si="406"/>
        <v>0</v>
      </c>
      <c r="G92" s="13">
        <f t="shared" si="407"/>
        <v>3186.3999999999996</v>
      </c>
      <c r="H92" s="13">
        <f t="shared" si="408"/>
        <v>0</v>
      </c>
      <c r="I92" s="13">
        <f t="shared" si="507"/>
        <v>0</v>
      </c>
      <c r="J92" s="29">
        <v>0</v>
      </c>
      <c r="K92" s="13">
        <v>0</v>
      </c>
      <c r="L92" s="29">
        <v>0</v>
      </c>
      <c r="M92" s="13">
        <f t="shared" si="508"/>
        <v>0</v>
      </c>
      <c r="N92" s="29">
        <v>0</v>
      </c>
      <c r="O92" s="36">
        <v>0</v>
      </c>
      <c r="P92" s="29">
        <v>0</v>
      </c>
      <c r="Q92" s="13">
        <f t="shared" si="509"/>
        <v>3186.3999999999996</v>
      </c>
      <c r="R92" s="29">
        <v>0</v>
      </c>
      <c r="S92" s="36">
        <f>3560.2-373.8</f>
        <v>3186.3999999999996</v>
      </c>
      <c r="T92" s="29">
        <v>0</v>
      </c>
      <c r="U92" s="13">
        <f t="shared" si="510"/>
        <v>0</v>
      </c>
      <c r="V92" s="29">
        <v>0</v>
      </c>
      <c r="W92" s="29">
        <v>0</v>
      </c>
      <c r="X92" s="29">
        <v>0</v>
      </c>
      <c r="Y92" s="13">
        <f t="shared" si="511"/>
        <v>0</v>
      </c>
      <c r="Z92" s="29">
        <v>0</v>
      </c>
      <c r="AA92" s="29">
        <v>0</v>
      </c>
      <c r="AB92" s="29">
        <v>0</v>
      </c>
      <c r="AC92" s="13">
        <f t="shared" si="512"/>
        <v>0</v>
      </c>
      <c r="AD92" s="29">
        <v>0</v>
      </c>
      <c r="AE92" s="29">
        <v>0</v>
      </c>
      <c r="AF92" s="29">
        <v>0</v>
      </c>
      <c r="AG92" s="13">
        <f t="shared" si="513"/>
        <v>0</v>
      </c>
      <c r="AH92" s="29">
        <v>0</v>
      </c>
      <c r="AI92" s="29">
        <v>0</v>
      </c>
      <c r="AJ92" s="29">
        <v>0</v>
      </c>
      <c r="AK92" s="13">
        <f t="shared" si="514"/>
        <v>0</v>
      </c>
      <c r="AL92" s="29">
        <v>0</v>
      </c>
      <c r="AM92" s="29">
        <v>0</v>
      </c>
      <c r="AN92" s="29">
        <v>0</v>
      </c>
      <c r="AO92" s="13">
        <f t="shared" si="515"/>
        <v>0</v>
      </c>
      <c r="AP92" s="29">
        <v>0</v>
      </c>
      <c r="AQ92" s="29">
        <v>0</v>
      </c>
      <c r="AR92" s="29">
        <v>0</v>
      </c>
      <c r="AS92" s="13">
        <f t="shared" si="516"/>
        <v>0</v>
      </c>
      <c r="AT92" s="29">
        <v>0</v>
      </c>
      <c r="AU92" s="29">
        <v>0</v>
      </c>
      <c r="AV92" s="29">
        <v>0</v>
      </c>
      <c r="AW92" s="13">
        <f t="shared" si="517"/>
        <v>0</v>
      </c>
      <c r="AX92" s="29">
        <v>0</v>
      </c>
      <c r="AY92" s="29">
        <v>0</v>
      </c>
      <c r="AZ92" s="29">
        <v>0</v>
      </c>
    </row>
    <row r="93" spans="1:52" ht="63" x14ac:dyDescent="0.25">
      <c r="A93" s="10" t="s">
        <v>248</v>
      </c>
      <c r="B93" s="58" t="s">
        <v>240</v>
      </c>
      <c r="C93" s="41" t="s">
        <v>22</v>
      </c>
      <c r="D93" s="11" t="s">
        <v>54</v>
      </c>
      <c r="E93" s="13">
        <f t="shared" si="405"/>
        <v>4968.5</v>
      </c>
      <c r="F93" s="13">
        <f t="shared" si="406"/>
        <v>0</v>
      </c>
      <c r="G93" s="13">
        <f t="shared" si="407"/>
        <v>4968.5</v>
      </c>
      <c r="H93" s="13">
        <f t="shared" si="408"/>
        <v>0</v>
      </c>
      <c r="I93" s="13">
        <f t="shared" ref="I93" si="518">K93</f>
        <v>0</v>
      </c>
      <c r="J93" s="29">
        <v>0</v>
      </c>
      <c r="K93" s="13">
        <v>0</v>
      </c>
      <c r="L93" s="29">
        <v>0</v>
      </c>
      <c r="M93" s="13">
        <f t="shared" ref="M93" si="519">O93</f>
        <v>0</v>
      </c>
      <c r="N93" s="29">
        <v>0</v>
      </c>
      <c r="O93" s="36">
        <v>0</v>
      </c>
      <c r="P93" s="29">
        <v>0</v>
      </c>
      <c r="Q93" s="13">
        <f t="shared" ref="Q93" si="520">S93</f>
        <v>4968.5</v>
      </c>
      <c r="R93" s="29">
        <v>0</v>
      </c>
      <c r="S93" s="36">
        <v>4968.5</v>
      </c>
      <c r="T93" s="29">
        <v>0</v>
      </c>
      <c r="U93" s="13">
        <f t="shared" ref="U93" si="521">W93</f>
        <v>0</v>
      </c>
      <c r="V93" s="29">
        <v>0</v>
      </c>
      <c r="W93" s="29">
        <v>0</v>
      </c>
      <c r="X93" s="29">
        <v>0</v>
      </c>
      <c r="Y93" s="13">
        <f t="shared" ref="Y93" si="522">AA93</f>
        <v>0</v>
      </c>
      <c r="Z93" s="29">
        <v>0</v>
      </c>
      <c r="AA93" s="29">
        <v>0</v>
      </c>
      <c r="AB93" s="29">
        <v>0</v>
      </c>
      <c r="AC93" s="13">
        <f t="shared" ref="AC93" si="523">AE93</f>
        <v>0</v>
      </c>
      <c r="AD93" s="29">
        <v>0</v>
      </c>
      <c r="AE93" s="29">
        <v>0</v>
      </c>
      <c r="AF93" s="29">
        <v>0</v>
      </c>
      <c r="AG93" s="13">
        <f t="shared" ref="AG93" si="524">AI93</f>
        <v>0</v>
      </c>
      <c r="AH93" s="29">
        <v>0</v>
      </c>
      <c r="AI93" s="29">
        <v>0</v>
      </c>
      <c r="AJ93" s="29">
        <v>0</v>
      </c>
      <c r="AK93" s="13">
        <f t="shared" ref="AK93" si="525">AM93</f>
        <v>0</v>
      </c>
      <c r="AL93" s="29">
        <v>0</v>
      </c>
      <c r="AM93" s="29">
        <v>0</v>
      </c>
      <c r="AN93" s="29">
        <v>0</v>
      </c>
      <c r="AO93" s="13">
        <f t="shared" ref="AO93" si="526">AQ93</f>
        <v>0</v>
      </c>
      <c r="AP93" s="29">
        <v>0</v>
      </c>
      <c r="AQ93" s="29">
        <v>0</v>
      </c>
      <c r="AR93" s="29">
        <v>0</v>
      </c>
      <c r="AS93" s="13">
        <f t="shared" ref="AS93" si="527">AU93</f>
        <v>0</v>
      </c>
      <c r="AT93" s="29">
        <v>0</v>
      </c>
      <c r="AU93" s="29">
        <v>0</v>
      </c>
      <c r="AV93" s="29">
        <v>0</v>
      </c>
      <c r="AW93" s="13">
        <f t="shared" ref="AW93" si="528">AY93</f>
        <v>0</v>
      </c>
      <c r="AX93" s="29">
        <v>0</v>
      </c>
      <c r="AY93" s="29">
        <v>0</v>
      </c>
      <c r="AZ93" s="29">
        <v>0</v>
      </c>
    </row>
    <row r="94" spans="1:52" ht="63" x14ac:dyDescent="0.25">
      <c r="A94" s="10" t="s">
        <v>249</v>
      </c>
      <c r="B94" s="58" t="s">
        <v>241</v>
      </c>
      <c r="C94" s="41" t="s">
        <v>22</v>
      </c>
      <c r="D94" s="11" t="s">
        <v>54</v>
      </c>
      <c r="E94" s="13">
        <f t="shared" si="405"/>
        <v>4181.7999999999993</v>
      </c>
      <c r="F94" s="13">
        <f t="shared" si="406"/>
        <v>0</v>
      </c>
      <c r="G94" s="13">
        <f t="shared" si="407"/>
        <v>4181.7999999999993</v>
      </c>
      <c r="H94" s="13">
        <f t="shared" si="408"/>
        <v>0</v>
      </c>
      <c r="I94" s="13">
        <f t="shared" ref="I94" si="529">K94</f>
        <v>0</v>
      </c>
      <c r="J94" s="29">
        <v>0</v>
      </c>
      <c r="K94" s="13">
        <v>0</v>
      </c>
      <c r="L94" s="29">
        <v>0</v>
      </c>
      <c r="M94" s="13">
        <f t="shared" ref="M94" si="530">O94</f>
        <v>0</v>
      </c>
      <c r="N94" s="29">
        <v>0</v>
      </c>
      <c r="O94" s="36">
        <v>0</v>
      </c>
      <c r="P94" s="29">
        <v>0</v>
      </c>
      <c r="Q94" s="13">
        <f t="shared" ref="Q94" si="531">S94</f>
        <v>0</v>
      </c>
      <c r="R94" s="29">
        <v>0</v>
      </c>
      <c r="S94" s="36">
        <v>0</v>
      </c>
      <c r="T94" s="29">
        <v>0</v>
      </c>
      <c r="U94" s="13">
        <f t="shared" ref="U94" si="532">W94</f>
        <v>4181.7999999999993</v>
      </c>
      <c r="V94" s="29">
        <v>0</v>
      </c>
      <c r="W94" s="36">
        <f>4194.4-12.6</f>
        <v>4181.7999999999993</v>
      </c>
      <c r="X94" s="29">
        <v>0</v>
      </c>
      <c r="Y94" s="13">
        <f t="shared" ref="Y94" si="533">AA94</f>
        <v>0</v>
      </c>
      <c r="Z94" s="29">
        <v>0</v>
      </c>
      <c r="AA94" s="29">
        <v>0</v>
      </c>
      <c r="AB94" s="29">
        <v>0</v>
      </c>
      <c r="AC94" s="13">
        <f t="shared" ref="AC94" si="534">AE94</f>
        <v>0</v>
      </c>
      <c r="AD94" s="29">
        <v>0</v>
      </c>
      <c r="AE94" s="29">
        <v>0</v>
      </c>
      <c r="AF94" s="29">
        <v>0</v>
      </c>
      <c r="AG94" s="13">
        <f t="shared" ref="AG94" si="535">AI94</f>
        <v>0</v>
      </c>
      <c r="AH94" s="29">
        <v>0</v>
      </c>
      <c r="AI94" s="29">
        <v>0</v>
      </c>
      <c r="AJ94" s="29">
        <v>0</v>
      </c>
      <c r="AK94" s="13">
        <f t="shared" ref="AK94" si="536">AM94</f>
        <v>0</v>
      </c>
      <c r="AL94" s="29">
        <v>0</v>
      </c>
      <c r="AM94" s="29">
        <v>0</v>
      </c>
      <c r="AN94" s="29">
        <v>0</v>
      </c>
      <c r="AO94" s="13">
        <f t="shared" ref="AO94" si="537">AQ94</f>
        <v>0</v>
      </c>
      <c r="AP94" s="29">
        <v>0</v>
      </c>
      <c r="AQ94" s="29">
        <v>0</v>
      </c>
      <c r="AR94" s="29">
        <v>0</v>
      </c>
      <c r="AS94" s="13">
        <f t="shared" ref="AS94" si="538">AU94</f>
        <v>0</v>
      </c>
      <c r="AT94" s="29">
        <v>0</v>
      </c>
      <c r="AU94" s="29">
        <v>0</v>
      </c>
      <c r="AV94" s="29">
        <v>0</v>
      </c>
      <c r="AW94" s="13">
        <f t="shared" ref="AW94" si="539">AY94</f>
        <v>0</v>
      </c>
      <c r="AX94" s="29">
        <v>0</v>
      </c>
      <c r="AY94" s="29">
        <v>0</v>
      </c>
      <c r="AZ94" s="29">
        <v>0</v>
      </c>
    </row>
    <row r="95" spans="1:52" ht="63" x14ac:dyDescent="0.25">
      <c r="A95" s="10" t="s">
        <v>250</v>
      </c>
      <c r="B95" s="58" t="s">
        <v>242</v>
      </c>
      <c r="C95" s="41" t="s">
        <v>22</v>
      </c>
      <c r="D95" s="11" t="s">
        <v>54</v>
      </c>
      <c r="E95" s="13">
        <f t="shared" si="405"/>
        <v>5578.4</v>
      </c>
      <c r="F95" s="13">
        <f t="shared" si="406"/>
        <v>0</v>
      </c>
      <c r="G95" s="13">
        <f t="shared" si="407"/>
        <v>5578.4</v>
      </c>
      <c r="H95" s="13">
        <f t="shared" si="408"/>
        <v>0</v>
      </c>
      <c r="I95" s="13">
        <f t="shared" ref="I95" si="540">K95</f>
        <v>0</v>
      </c>
      <c r="J95" s="29">
        <v>0</v>
      </c>
      <c r="K95" s="13">
        <v>0</v>
      </c>
      <c r="L95" s="29">
        <v>0</v>
      </c>
      <c r="M95" s="13">
        <f t="shared" ref="M95" si="541">O95</f>
        <v>0</v>
      </c>
      <c r="N95" s="29">
        <v>0</v>
      </c>
      <c r="O95" s="36">
        <v>0</v>
      </c>
      <c r="P95" s="29">
        <v>0</v>
      </c>
      <c r="Q95" s="13">
        <f t="shared" ref="Q95" si="542">S95</f>
        <v>5578.4</v>
      </c>
      <c r="R95" s="29">
        <v>0</v>
      </c>
      <c r="S95" s="36">
        <f>6591.5-1013.1</f>
        <v>5578.4</v>
      </c>
      <c r="T95" s="29">
        <v>0</v>
      </c>
      <c r="U95" s="13">
        <f t="shared" ref="U95" si="543">W95</f>
        <v>0</v>
      </c>
      <c r="V95" s="29">
        <v>0</v>
      </c>
      <c r="W95" s="36">
        <v>0</v>
      </c>
      <c r="X95" s="29">
        <v>0</v>
      </c>
      <c r="Y95" s="13">
        <f t="shared" ref="Y95" si="544">AA95</f>
        <v>0</v>
      </c>
      <c r="Z95" s="29">
        <v>0</v>
      </c>
      <c r="AA95" s="29">
        <v>0</v>
      </c>
      <c r="AB95" s="29">
        <v>0</v>
      </c>
      <c r="AC95" s="13">
        <f t="shared" ref="AC95" si="545">AE95</f>
        <v>0</v>
      </c>
      <c r="AD95" s="29">
        <v>0</v>
      </c>
      <c r="AE95" s="29">
        <v>0</v>
      </c>
      <c r="AF95" s="29">
        <v>0</v>
      </c>
      <c r="AG95" s="13">
        <f t="shared" ref="AG95" si="546">AI95</f>
        <v>0</v>
      </c>
      <c r="AH95" s="29">
        <v>0</v>
      </c>
      <c r="AI95" s="29">
        <v>0</v>
      </c>
      <c r="AJ95" s="29">
        <v>0</v>
      </c>
      <c r="AK95" s="13">
        <f t="shared" ref="AK95" si="547">AM95</f>
        <v>0</v>
      </c>
      <c r="AL95" s="29">
        <v>0</v>
      </c>
      <c r="AM95" s="29">
        <v>0</v>
      </c>
      <c r="AN95" s="29">
        <v>0</v>
      </c>
      <c r="AO95" s="13">
        <f t="shared" ref="AO95" si="548">AQ95</f>
        <v>0</v>
      </c>
      <c r="AP95" s="29">
        <v>0</v>
      </c>
      <c r="AQ95" s="29">
        <v>0</v>
      </c>
      <c r="AR95" s="29">
        <v>0</v>
      </c>
      <c r="AS95" s="13">
        <f t="shared" ref="AS95" si="549">AU95</f>
        <v>0</v>
      </c>
      <c r="AT95" s="29">
        <v>0</v>
      </c>
      <c r="AU95" s="29">
        <v>0</v>
      </c>
      <c r="AV95" s="29">
        <v>0</v>
      </c>
      <c r="AW95" s="13">
        <f t="shared" ref="AW95" si="550">AY95</f>
        <v>0</v>
      </c>
      <c r="AX95" s="29">
        <v>0</v>
      </c>
      <c r="AY95" s="29">
        <v>0</v>
      </c>
      <c r="AZ95" s="29">
        <v>0</v>
      </c>
    </row>
    <row r="96" spans="1:52" ht="78.75" x14ac:dyDescent="0.25">
      <c r="A96" s="10" t="s">
        <v>251</v>
      </c>
      <c r="B96" s="58" t="s">
        <v>243</v>
      </c>
      <c r="C96" s="41" t="s">
        <v>22</v>
      </c>
      <c r="D96" s="11" t="s">
        <v>54</v>
      </c>
      <c r="E96" s="13">
        <f t="shared" si="405"/>
        <v>7399.6</v>
      </c>
      <c r="F96" s="13">
        <f t="shared" si="406"/>
        <v>0</v>
      </c>
      <c r="G96" s="13">
        <f t="shared" si="407"/>
        <v>7399.6</v>
      </c>
      <c r="H96" s="13">
        <f t="shared" si="408"/>
        <v>0</v>
      </c>
      <c r="I96" s="13">
        <f t="shared" ref="I96" si="551">K96</f>
        <v>0</v>
      </c>
      <c r="J96" s="29">
        <v>0</v>
      </c>
      <c r="K96" s="13">
        <v>0</v>
      </c>
      <c r="L96" s="29">
        <v>0</v>
      </c>
      <c r="M96" s="13">
        <f t="shared" ref="M96" si="552">O96</f>
        <v>0</v>
      </c>
      <c r="N96" s="29">
        <v>0</v>
      </c>
      <c r="O96" s="36">
        <v>0</v>
      </c>
      <c r="P96" s="29">
        <v>0</v>
      </c>
      <c r="Q96" s="13">
        <f t="shared" ref="Q96" si="553">S96</f>
        <v>7399.6</v>
      </c>
      <c r="R96" s="29">
        <v>0</v>
      </c>
      <c r="S96" s="36">
        <v>7399.6</v>
      </c>
      <c r="T96" s="29">
        <v>0</v>
      </c>
      <c r="U96" s="13">
        <f t="shared" ref="U96" si="554">W96</f>
        <v>0</v>
      </c>
      <c r="V96" s="29">
        <v>0</v>
      </c>
      <c r="W96" s="36">
        <v>0</v>
      </c>
      <c r="X96" s="29">
        <v>0</v>
      </c>
      <c r="Y96" s="13">
        <f t="shared" ref="Y96" si="555">AA96</f>
        <v>0</v>
      </c>
      <c r="Z96" s="29">
        <v>0</v>
      </c>
      <c r="AA96" s="29">
        <v>0</v>
      </c>
      <c r="AB96" s="29">
        <v>0</v>
      </c>
      <c r="AC96" s="13">
        <f t="shared" ref="AC96" si="556">AE96</f>
        <v>0</v>
      </c>
      <c r="AD96" s="29">
        <v>0</v>
      </c>
      <c r="AE96" s="29">
        <v>0</v>
      </c>
      <c r="AF96" s="29">
        <v>0</v>
      </c>
      <c r="AG96" s="13">
        <f t="shared" ref="AG96" si="557">AI96</f>
        <v>0</v>
      </c>
      <c r="AH96" s="29">
        <v>0</v>
      </c>
      <c r="AI96" s="29">
        <v>0</v>
      </c>
      <c r="AJ96" s="29">
        <v>0</v>
      </c>
      <c r="AK96" s="13">
        <f t="shared" ref="AK96" si="558">AM96</f>
        <v>0</v>
      </c>
      <c r="AL96" s="29">
        <v>0</v>
      </c>
      <c r="AM96" s="29">
        <v>0</v>
      </c>
      <c r="AN96" s="29">
        <v>0</v>
      </c>
      <c r="AO96" s="13">
        <f t="shared" ref="AO96" si="559">AQ96</f>
        <v>0</v>
      </c>
      <c r="AP96" s="29">
        <v>0</v>
      </c>
      <c r="AQ96" s="29">
        <v>0</v>
      </c>
      <c r="AR96" s="29">
        <v>0</v>
      </c>
      <c r="AS96" s="13">
        <f t="shared" ref="AS96" si="560">AU96</f>
        <v>0</v>
      </c>
      <c r="AT96" s="29">
        <v>0</v>
      </c>
      <c r="AU96" s="29">
        <v>0</v>
      </c>
      <c r="AV96" s="29">
        <v>0</v>
      </c>
      <c r="AW96" s="13">
        <f t="shared" ref="AW96" si="561">AY96</f>
        <v>0</v>
      </c>
      <c r="AX96" s="29">
        <v>0</v>
      </c>
      <c r="AY96" s="29">
        <v>0</v>
      </c>
      <c r="AZ96" s="29">
        <v>0</v>
      </c>
    </row>
    <row r="97" spans="1:52" ht="63" x14ac:dyDescent="0.25">
      <c r="A97" s="10" t="s">
        <v>252</v>
      </c>
      <c r="B97" s="58" t="s">
        <v>270</v>
      </c>
      <c r="C97" s="41" t="s">
        <v>22</v>
      </c>
      <c r="D97" s="11" t="s">
        <v>54</v>
      </c>
      <c r="E97" s="13">
        <f t="shared" si="405"/>
        <v>7620.2999999999993</v>
      </c>
      <c r="F97" s="13">
        <f t="shared" si="406"/>
        <v>0</v>
      </c>
      <c r="G97" s="13">
        <f t="shared" si="407"/>
        <v>7620.2999999999993</v>
      </c>
      <c r="H97" s="13">
        <f t="shared" si="408"/>
        <v>0</v>
      </c>
      <c r="I97" s="13">
        <f t="shared" ref="I97" si="562">K97</f>
        <v>0</v>
      </c>
      <c r="J97" s="29">
        <v>0</v>
      </c>
      <c r="K97" s="13">
        <v>0</v>
      </c>
      <c r="L97" s="29">
        <v>0</v>
      </c>
      <c r="M97" s="13">
        <f t="shared" ref="M97" si="563">O97</f>
        <v>0</v>
      </c>
      <c r="N97" s="29">
        <v>0</v>
      </c>
      <c r="O97" s="36">
        <v>0</v>
      </c>
      <c r="P97" s="29">
        <v>0</v>
      </c>
      <c r="Q97" s="13">
        <f t="shared" ref="Q97" si="564">S97</f>
        <v>7620.2999999999993</v>
      </c>
      <c r="R97" s="29">
        <v>0</v>
      </c>
      <c r="S97" s="36">
        <f>7911.9-291.6</f>
        <v>7620.2999999999993</v>
      </c>
      <c r="T97" s="29">
        <v>0</v>
      </c>
      <c r="U97" s="13">
        <f t="shared" ref="U97" si="565">W97</f>
        <v>0</v>
      </c>
      <c r="V97" s="29">
        <v>0</v>
      </c>
      <c r="W97" s="36">
        <v>0</v>
      </c>
      <c r="X97" s="29">
        <v>0</v>
      </c>
      <c r="Y97" s="13">
        <f t="shared" ref="Y97" si="566">AA97</f>
        <v>0</v>
      </c>
      <c r="Z97" s="29">
        <v>0</v>
      </c>
      <c r="AA97" s="29">
        <v>0</v>
      </c>
      <c r="AB97" s="29">
        <v>0</v>
      </c>
      <c r="AC97" s="13">
        <f t="shared" ref="AC97" si="567">AE97</f>
        <v>0</v>
      </c>
      <c r="AD97" s="29">
        <v>0</v>
      </c>
      <c r="AE97" s="29">
        <v>0</v>
      </c>
      <c r="AF97" s="29">
        <v>0</v>
      </c>
      <c r="AG97" s="13">
        <f t="shared" ref="AG97" si="568">AI97</f>
        <v>0</v>
      </c>
      <c r="AH97" s="29">
        <v>0</v>
      </c>
      <c r="AI97" s="29">
        <v>0</v>
      </c>
      <c r="AJ97" s="29">
        <v>0</v>
      </c>
      <c r="AK97" s="13">
        <f t="shared" ref="AK97" si="569">AM97</f>
        <v>0</v>
      </c>
      <c r="AL97" s="29">
        <v>0</v>
      </c>
      <c r="AM97" s="29">
        <v>0</v>
      </c>
      <c r="AN97" s="29">
        <v>0</v>
      </c>
      <c r="AO97" s="13">
        <f t="shared" ref="AO97" si="570">AQ97</f>
        <v>0</v>
      </c>
      <c r="AP97" s="29">
        <v>0</v>
      </c>
      <c r="AQ97" s="29">
        <v>0</v>
      </c>
      <c r="AR97" s="29">
        <v>0</v>
      </c>
      <c r="AS97" s="13">
        <f t="shared" ref="AS97" si="571">AU97</f>
        <v>0</v>
      </c>
      <c r="AT97" s="29">
        <v>0</v>
      </c>
      <c r="AU97" s="29">
        <v>0</v>
      </c>
      <c r="AV97" s="29">
        <v>0</v>
      </c>
      <c r="AW97" s="13">
        <f t="shared" ref="AW97" si="572">AY97</f>
        <v>0</v>
      </c>
      <c r="AX97" s="29">
        <v>0</v>
      </c>
      <c r="AY97" s="29">
        <v>0</v>
      </c>
      <c r="AZ97" s="29">
        <v>0</v>
      </c>
    </row>
    <row r="98" spans="1:52" ht="63" x14ac:dyDescent="0.25">
      <c r="A98" s="10" t="s">
        <v>253</v>
      </c>
      <c r="B98" s="58" t="s">
        <v>271</v>
      </c>
      <c r="C98" s="41" t="s">
        <v>22</v>
      </c>
      <c r="D98" s="11" t="s">
        <v>54</v>
      </c>
      <c r="E98" s="13">
        <f t="shared" si="405"/>
        <v>1226.0999999999999</v>
      </c>
      <c r="F98" s="13">
        <f t="shared" si="406"/>
        <v>0</v>
      </c>
      <c r="G98" s="13">
        <f t="shared" si="407"/>
        <v>1226.0999999999999</v>
      </c>
      <c r="H98" s="13">
        <f t="shared" si="408"/>
        <v>0</v>
      </c>
      <c r="I98" s="13">
        <f t="shared" ref="I98" si="573">K98</f>
        <v>0</v>
      </c>
      <c r="J98" s="29">
        <v>0</v>
      </c>
      <c r="K98" s="13">
        <v>0</v>
      </c>
      <c r="L98" s="29">
        <v>0</v>
      </c>
      <c r="M98" s="13">
        <f t="shared" ref="M98" si="574">O98</f>
        <v>0</v>
      </c>
      <c r="N98" s="29">
        <v>0</v>
      </c>
      <c r="O98" s="36">
        <v>0</v>
      </c>
      <c r="P98" s="29">
        <v>0</v>
      </c>
      <c r="Q98" s="13">
        <f t="shared" ref="Q98" si="575">S98</f>
        <v>1226.0999999999999</v>
      </c>
      <c r="R98" s="29">
        <v>0</v>
      </c>
      <c r="S98" s="36">
        <f>1691.2-465.1</f>
        <v>1226.0999999999999</v>
      </c>
      <c r="T98" s="29">
        <v>0</v>
      </c>
      <c r="U98" s="13">
        <f t="shared" ref="U98" si="576">W98</f>
        <v>0</v>
      </c>
      <c r="V98" s="29">
        <v>0</v>
      </c>
      <c r="W98" s="36">
        <v>0</v>
      </c>
      <c r="X98" s="29">
        <v>0</v>
      </c>
      <c r="Y98" s="13">
        <f t="shared" ref="Y98" si="577">AA98</f>
        <v>0</v>
      </c>
      <c r="Z98" s="29">
        <v>0</v>
      </c>
      <c r="AA98" s="29">
        <v>0</v>
      </c>
      <c r="AB98" s="29">
        <v>0</v>
      </c>
      <c r="AC98" s="13">
        <f t="shared" ref="AC98" si="578">AE98</f>
        <v>0</v>
      </c>
      <c r="AD98" s="29">
        <v>0</v>
      </c>
      <c r="AE98" s="29">
        <v>0</v>
      </c>
      <c r="AF98" s="29">
        <v>0</v>
      </c>
      <c r="AG98" s="13">
        <f t="shared" ref="AG98" si="579">AI98</f>
        <v>0</v>
      </c>
      <c r="AH98" s="29">
        <v>0</v>
      </c>
      <c r="AI98" s="29">
        <v>0</v>
      </c>
      <c r="AJ98" s="29">
        <v>0</v>
      </c>
      <c r="AK98" s="13">
        <f t="shared" ref="AK98" si="580">AM98</f>
        <v>0</v>
      </c>
      <c r="AL98" s="29">
        <v>0</v>
      </c>
      <c r="AM98" s="29">
        <v>0</v>
      </c>
      <c r="AN98" s="29">
        <v>0</v>
      </c>
      <c r="AO98" s="13">
        <f t="shared" ref="AO98" si="581">AQ98</f>
        <v>0</v>
      </c>
      <c r="AP98" s="29">
        <v>0</v>
      </c>
      <c r="AQ98" s="29">
        <v>0</v>
      </c>
      <c r="AR98" s="29">
        <v>0</v>
      </c>
      <c r="AS98" s="13">
        <f t="shared" ref="AS98" si="582">AU98</f>
        <v>0</v>
      </c>
      <c r="AT98" s="29">
        <v>0</v>
      </c>
      <c r="AU98" s="29">
        <v>0</v>
      </c>
      <c r="AV98" s="29">
        <v>0</v>
      </c>
      <c r="AW98" s="13">
        <f t="shared" ref="AW98" si="583">AY98</f>
        <v>0</v>
      </c>
      <c r="AX98" s="29">
        <v>0</v>
      </c>
      <c r="AY98" s="29">
        <v>0</v>
      </c>
      <c r="AZ98" s="29">
        <v>0</v>
      </c>
    </row>
    <row r="99" spans="1:52" ht="63" x14ac:dyDescent="0.25">
      <c r="A99" s="10" t="s">
        <v>254</v>
      </c>
      <c r="B99" s="58" t="s">
        <v>272</v>
      </c>
      <c r="C99" s="41" t="s">
        <v>22</v>
      </c>
      <c r="D99" s="11" t="s">
        <v>54</v>
      </c>
      <c r="E99" s="13">
        <f t="shared" si="405"/>
        <v>7567</v>
      </c>
      <c r="F99" s="13">
        <f t="shared" si="406"/>
        <v>0</v>
      </c>
      <c r="G99" s="13">
        <f t="shared" si="407"/>
        <v>7567</v>
      </c>
      <c r="H99" s="13">
        <f t="shared" si="408"/>
        <v>0</v>
      </c>
      <c r="I99" s="13">
        <f t="shared" ref="I99" si="584">K99</f>
        <v>0</v>
      </c>
      <c r="J99" s="29">
        <v>0</v>
      </c>
      <c r="K99" s="13">
        <v>0</v>
      </c>
      <c r="L99" s="29">
        <v>0</v>
      </c>
      <c r="M99" s="13">
        <f t="shared" ref="M99" si="585">O99</f>
        <v>0</v>
      </c>
      <c r="N99" s="29">
        <v>0</v>
      </c>
      <c r="O99" s="36">
        <v>0</v>
      </c>
      <c r="P99" s="29">
        <v>0</v>
      </c>
      <c r="Q99" s="13">
        <f t="shared" ref="Q99" si="586">S99</f>
        <v>7567</v>
      </c>
      <c r="R99" s="29">
        <v>0</v>
      </c>
      <c r="S99" s="36">
        <f>7789.9-504+281.1</f>
        <v>7567</v>
      </c>
      <c r="T99" s="29">
        <v>0</v>
      </c>
      <c r="U99" s="13">
        <f t="shared" ref="U99" si="587">W99</f>
        <v>0</v>
      </c>
      <c r="V99" s="29">
        <v>0</v>
      </c>
      <c r="W99" s="36">
        <v>0</v>
      </c>
      <c r="X99" s="29">
        <v>0</v>
      </c>
      <c r="Y99" s="13">
        <f t="shared" ref="Y99" si="588">AA99</f>
        <v>0</v>
      </c>
      <c r="Z99" s="29">
        <v>0</v>
      </c>
      <c r="AA99" s="29">
        <v>0</v>
      </c>
      <c r="AB99" s="29">
        <v>0</v>
      </c>
      <c r="AC99" s="13">
        <f t="shared" ref="AC99" si="589">AE99</f>
        <v>0</v>
      </c>
      <c r="AD99" s="29">
        <v>0</v>
      </c>
      <c r="AE99" s="29">
        <v>0</v>
      </c>
      <c r="AF99" s="29">
        <v>0</v>
      </c>
      <c r="AG99" s="13">
        <f t="shared" ref="AG99" si="590">AI99</f>
        <v>0</v>
      </c>
      <c r="AH99" s="29">
        <v>0</v>
      </c>
      <c r="AI99" s="29">
        <v>0</v>
      </c>
      <c r="AJ99" s="29">
        <v>0</v>
      </c>
      <c r="AK99" s="13">
        <f t="shared" ref="AK99" si="591">AM99</f>
        <v>0</v>
      </c>
      <c r="AL99" s="29">
        <v>0</v>
      </c>
      <c r="AM99" s="29">
        <v>0</v>
      </c>
      <c r="AN99" s="29">
        <v>0</v>
      </c>
      <c r="AO99" s="13">
        <f t="shared" ref="AO99" si="592">AQ99</f>
        <v>0</v>
      </c>
      <c r="AP99" s="29">
        <v>0</v>
      </c>
      <c r="AQ99" s="29">
        <v>0</v>
      </c>
      <c r="AR99" s="29">
        <v>0</v>
      </c>
      <c r="AS99" s="13">
        <f t="shared" ref="AS99" si="593">AU99</f>
        <v>0</v>
      </c>
      <c r="AT99" s="29">
        <v>0</v>
      </c>
      <c r="AU99" s="29">
        <v>0</v>
      </c>
      <c r="AV99" s="29">
        <v>0</v>
      </c>
      <c r="AW99" s="13">
        <f t="shared" ref="AW99" si="594">AY99</f>
        <v>0</v>
      </c>
      <c r="AX99" s="29">
        <v>0</v>
      </c>
      <c r="AY99" s="29">
        <v>0</v>
      </c>
      <c r="AZ99" s="29">
        <v>0</v>
      </c>
    </row>
    <row r="100" spans="1:52" ht="63" x14ac:dyDescent="0.25">
      <c r="A100" s="10" t="s">
        <v>286</v>
      </c>
      <c r="B100" s="58" t="s">
        <v>273</v>
      </c>
      <c r="C100" s="41" t="s">
        <v>22</v>
      </c>
      <c r="D100" s="11" t="s">
        <v>54</v>
      </c>
      <c r="E100" s="13">
        <f t="shared" si="405"/>
        <v>6156.9</v>
      </c>
      <c r="F100" s="13">
        <f t="shared" si="406"/>
        <v>0</v>
      </c>
      <c r="G100" s="13">
        <f t="shared" si="407"/>
        <v>6156.9</v>
      </c>
      <c r="H100" s="13">
        <f t="shared" si="408"/>
        <v>0</v>
      </c>
      <c r="I100" s="13">
        <f t="shared" ref="I100" si="595">K100</f>
        <v>0</v>
      </c>
      <c r="J100" s="29">
        <v>0</v>
      </c>
      <c r="K100" s="13">
        <v>0</v>
      </c>
      <c r="L100" s="29">
        <v>0</v>
      </c>
      <c r="M100" s="13">
        <f t="shared" ref="M100" si="596">O100</f>
        <v>0</v>
      </c>
      <c r="N100" s="29">
        <v>0</v>
      </c>
      <c r="O100" s="36">
        <v>0</v>
      </c>
      <c r="P100" s="29">
        <v>0</v>
      </c>
      <c r="Q100" s="13">
        <f t="shared" ref="Q100" si="597">S100</f>
        <v>6156.9</v>
      </c>
      <c r="R100" s="29">
        <v>0</v>
      </c>
      <c r="S100" s="36">
        <f>5906.9+250</f>
        <v>6156.9</v>
      </c>
      <c r="T100" s="29">
        <v>0</v>
      </c>
      <c r="U100" s="13">
        <f t="shared" ref="U100" si="598">W100</f>
        <v>0</v>
      </c>
      <c r="V100" s="29">
        <v>0</v>
      </c>
      <c r="W100" s="36">
        <v>0</v>
      </c>
      <c r="X100" s="29">
        <v>0</v>
      </c>
      <c r="Y100" s="13">
        <f t="shared" ref="Y100" si="599">AA100</f>
        <v>0</v>
      </c>
      <c r="Z100" s="29">
        <v>0</v>
      </c>
      <c r="AA100" s="29">
        <v>0</v>
      </c>
      <c r="AB100" s="29">
        <v>0</v>
      </c>
      <c r="AC100" s="13">
        <f t="shared" ref="AC100" si="600">AE100</f>
        <v>0</v>
      </c>
      <c r="AD100" s="29">
        <v>0</v>
      </c>
      <c r="AE100" s="29">
        <v>0</v>
      </c>
      <c r="AF100" s="29">
        <v>0</v>
      </c>
      <c r="AG100" s="13">
        <f t="shared" ref="AG100" si="601">AI100</f>
        <v>0</v>
      </c>
      <c r="AH100" s="29">
        <v>0</v>
      </c>
      <c r="AI100" s="29">
        <v>0</v>
      </c>
      <c r="AJ100" s="29">
        <v>0</v>
      </c>
      <c r="AK100" s="13">
        <f t="shared" ref="AK100" si="602">AM100</f>
        <v>0</v>
      </c>
      <c r="AL100" s="29">
        <v>0</v>
      </c>
      <c r="AM100" s="29">
        <v>0</v>
      </c>
      <c r="AN100" s="29">
        <v>0</v>
      </c>
      <c r="AO100" s="13">
        <f t="shared" ref="AO100" si="603">AQ100</f>
        <v>0</v>
      </c>
      <c r="AP100" s="29">
        <v>0</v>
      </c>
      <c r="AQ100" s="29">
        <v>0</v>
      </c>
      <c r="AR100" s="29">
        <v>0</v>
      </c>
      <c r="AS100" s="13">
        <f t="shared" ref="AS100" si="604">AU100</f>
        <v>0</v>
      </c>
      <c r="AT100" s="29">
        <v>0</v>
      </c>
      <c r="AU100" s="29">
        <v>0</v>
      </c>
      <c r="AV100" s="29">
        <v>0</v>
      </c>
      <c r="AW100" s="13">
        <f t="shared" ref="AW100" si="605">AY100</f>
        <v>0</v>
      </c>
      <c r="AX100" s="29">
        <v>0</v>
      </c>
      <c r="AY100" s="29">
        <v>0</v>
      </c>
      <c r="AZ100" s="29">
        <v>0</v>
      </c>
    </row>
    <row r="101" spans="1:52" ht="63" x14ac:dyDescent="0.25">
      <c r="A101" s="10" t="s">
        <v>287</v>
      </c>
      <c r="B101" s="58" t="s">
        <v>274</v>
      </c>
      <c r="C101" s="41" t="s">
        <v>22</v>
      </c>
      <c r="D101" s="11" t="s">
        <v>54</v>
      </c>
      <c r="E101" s="13">
        <f t="shared" si="405"/>
        <v>4946</v>
      </c>
      <c r="F101" s="13">
        <f t="shared" si="406"/>
        <v>0</v>
      </c>
      <c r="G101" s="13">
        <f t="shared" si="407"/>
        <v>4946</v>
      </c>
      <c r="H101" s="13">
        <f t="shared" si="408"/>
        <v>0</v>
      </c>
      <c r="I101" s="13">
        <f t="shared" ref="I101" si="606">K101</f>
        <v>0</v>
      </c>
      <c r="J101" s="29">
        <v>0</v>
      </c>
      <c r="K101" s="13">
        <v>0</v>
      </c>
      <c r="L101" s="29">
        <v>0</v>
      </c>
      <c r="M101" s="13">
        <f t="shared" ref="M101" si="607">O101</f>
        <v>0</v>
      </c>
      <c r="N101" s="29">
        <v>0</v>
      </c>
      <c r="O101" s="36">
        <v>0</v>
      </c>
      <c r="P101" s="29">
        <v>0</v>
      </c>
      <c r="Q101" s="13">
        <f t="shared" ref="Q101" si="608">S101</f>
        <v>4946</v>
      </c>
      <c r="R101" s="29">
        <v>0</v>
      </c>
      <c r="S101" s="36">
        <f>4887.6+58.4</f>
        <v>4946</v>
      </c>
      <c r="T101" s="29">
        <v>0</v>
      </c>
      <c r="U101" s="13">
        <f t="shared" ref="U101" si="609">W101</f>
        <v>0</v>
      </c>
      <c r="V101" s="29">
        <v>0</v>
      </c>
      <c r="W101" s="36">
        <v>0</v>
      </c>
      <c r="X101" s="29">
        <v>0</v>
      </c>
      <c r="Y101" s="13">
        <f t="shared" ref="Y101" si="610">AA101</f>
        <v>0</v>
      </c>
      <c r="Z101" s="29">
        <v>0</v>
      </c>
      <c r="AA101" s="29">
        <v>0</v>
      </c>
      <c r="AB101" s="29">
        <v>0</v>
      </c>
      <c r="AC101" s="13">
        <f t="shared" ref="AC101" si="611">AE101</f>
        <v>0</v>
      </c>
      <c r="AD101" s="29">
        <v>0</v>
      </c>
      <c r="AE101" s="29">
        <v>0</v>
      </c>
      <c r="AF101" s="29">
        <v>0</v>
      </c>
      <c r="AG101" s="13">
        <f t="shared" ref="AG101" si="612">AI101</f>
        <v>0</v>
      </c>
      <c r="AH101" s="29">
        <v>0</v>
      </c>
      <c r="AI101" s="29">
        <v>0</v>
      </c>
      <c r="AJ101" s="29">
        <v>0</v>
      </c>
      <c r="AK101" s="13">
        <f t="shared" ref="AK101" si="613">AM101</f>
        <v>0</v>
      </c>
      <c r="AL101" s="29">
        <v>0</v>
      </c>
      <c r="AM101" s="29">
        <v>0</v>
      </c>
      <c r="AN101" s="29">
        <v>0</v>
      </c>
      <c r="AO101" s="13">
        <f t="shared" ref="AO101" si="614">AQ101</f>
        <v>0</v>
      </c>
      <c r="AP101" s="29">
        <v>0</v>
      </c>
      <c r="AQ101" s="29">
        <v>0</v>
      </c>
      <c r="AR101" s="29">
        <v>0</v>
      </c>
      <c r="AS101" s="13">
        <f t="shared" ref="AS101" si="615">AU101</f>
        <v>0</v>
      </c>
      <c r="AT101" s="29">
        <v>0</v>
      </c>
      <c r="AU101" s="29">
        <v>0</v>
      </c>
      <c r="AV101" s="29">
        <v>0</v>
      </c>
      <c r="AW101" s="13">
        <f t="shared" ref="AW101" si="616">AY101</f>
        <v>0</v>
      </c>
      <c r="AX101" s="29">
        <v>0</v>
      </c>
      <c r="AY101" s="29">
        <v>0</v>
      </c>
      <c r="AZ101" s="29">
        <v>0</v>
      </c>
    </row>
    <row r="102" spans="1:52" ht="63" x14ac:dyDescent="0.25">
      <c r="A102" s="10" t="s">
        <v>288</v>
      </c>
      <c r="B102" s="67" t="s">
        <v>275</v>
      </c>
      <c r="C102" s="41" t="s">
        <v>22</v>
      </c>
      <c r="D102" s="11" t="s">
        <v>54</v>
      </c>
      <c r="E102" s="13">
        <f t="shared" si="405"/>
        <v>294.10000000000002</v>
      </c>
      <c r="F102" s="13">
        <f t="shared" si="406"/>
        <v>0</v>
      </c>
      <c r="G102" s="13">
        <f t="shared" si="407"/>
        <v>294.10000000000002</v>
      </c>
      <c r="H102" s="13">
        <f t="shared" si="408"/>
        <v>0</v>
      </c>
      <c r="I102" s="13">
        <f t="shared" ref="I102" si="617">K102</f>
        <v>0</v>
      </c>
      <c r="J102" s="29">
        <v>0</v>
      </c>
      <c r="K102" s="13">
        <v>0</v>
      </c>
      <c r="L102" s="29">
        <v>0</v>
      </c>
      <c r="M102" s="13">
        <f t="shared" ref="M102" si="618">O102</f>
        <v>0</v>
      </c>
      <c r="N102" s="29">
        <v>0</v>
      </c>
      <c r="O102" s="36">
        <v>0</v>
      </c>
      <c r="P102" s="29">
        <v>0</v>
      </c>
      <c r="Q102" s="13">
        <f t="shared" ref="Q102" si="619">S102</f>
        <v>294.10000000000002</v>
      </c>
      <c r="R102" s="29">
        <v>0</v>
      </c>
      <c r="S102" s="51">
        <v>294.10000000000002</v>
      </c>
      <c r="T102" s="29">
        <v>0</v>
      </c>
      <c r="U102" s="13">
        <f t="shared" ref="U102" si="620">W102</f>
        <v>0</v>
      </c>
      <c r="V102" s="29">
        <v>0</v>
      </c>
      <c r="W102" s="36">
        <v>0</v>
      </c>
      <c r="X102" s="29">
        <v>0</v>
      </c>
      <c r="Y102" s="13">
        <f t="shared" ref="Y102" si="621">AA102</f>
        <v>0</v>
      </c>
      <c r="Z102" s="29">
        <v>0</v>
      </c>
      <c r="AA102" s="29">
        <v>0</v>
      </c>
      <c r="AB102" s="29">
        <v>0</v>
      </c>
      <c r="AC102" s="13">
        <f t="shared" ref="AC102" si="622">AE102</f>
        <v>0</v>
      </c>
      <c r="AD102" s="29">
        <v>0</v>
      </c>
      <c r="AE102" s="29">
        <v>0</v>
      </c>
      <c r="AF102" s="29">
        <v>0</v>
      </c>
      <c r="AG102" s="13">
        <f t="shared" ref="AG102" si="623">AI102</f>
        <v>0</v>
      </c>
      <c r="AH102" s="29">
        <v>0</v>
      </c>
      <c r="AI102" s="29">
        <v>0</v>
      </c>
      <c r="AJ102" s="29">
        <v>0</v>
      </c>
      <c r="AK102" s="13">
        <f t="shared" ref="AK102" si="624">AM102</f>
        <v>0</v>
      </c>
      <c r="AL102" s="29">
        <v>0</v>
      </c>
      <c r="AM102" s="29">
        <v>0</v>
      </c>
      <c r="AN102" s="29">
        <v>0</v>
      </c>
      <c r="AO102" s="13">
        <f t="shared" ref="AO102" si="625">AQ102</f>
        <v>0</v>
      </c>
      <c r="AP102" s="29">
        <v>0</v>
      </c>
      <c r="AQ102" s="29">
        <v>0</v>
      </c>
      <c r="AR102" s="29">
        <v>0</v>
      </c>
      <c r="AS102" s="13">
        <f t="shared" ref="AS102" si="626">AU102</f>
        <v>0</v>
      </c>
      <c r="AT102" s="29">
        <v>0</v>
      </c>
      <c r="AU102" s="29">
        <v>0</v>
      </c>
      <c r="AV102" s="29">
        <v>0</v>
      </c>
      <c r="AW102" s="13">
        <f t="shared" ref="AW102" si="627">AY102</f>
        <v>0</v>
      </c>
      <c r="AX102" s="29">
        <v>0</v>
      </c>
      <c r="AY102" s="29">
        <v>0</v>
      </c>
      <c r="AZ102" s="29">
        <v>0</v>
      </c>
    </row>
    <row r="103" spans="1:52" ht="63" x14ac:dyDescent="0.25">
      <c r="A103" s="10" t="s">
        <v>289</v>
      </c>
      <c r="B103" s="58" t="s">
        <v>276</v>
      </c>
      <c r="C103" s="41" t="s">
        <v>22</v>
      </c>
      <c r="D103" s="11" t="s">
        <v>54</v>
      </c>
      <c r="E103" s="13">
        <f t="shared" si="405"/>
        <v>279</v>
      </c>
      <c r="F103" s="13">
        <f t="shared" si="406"/>
        <v>0</v>
      </c>
      <c r="G103" s="13">
        <f t="shared" si="407"/>
        <v>279</v>
      </c>
      <c r="H103" s="13">
        <f t="shared" si="408"/>
        <v>0</v>
      </c>
      <c r="I103" s="13">
        <f t="shared" ref="I103:I106" si="628">K103</f>
        <v>0</v>
      </c>
      <c r="J103" s="29">
        <v>0</v>
      </c>
      <c r="K103" s="13">
        <v>0</v>
      </c>
      <c r="L103" s="29">
        <v>0</v>
      </c>
      <c r="M103" s="13">
        <f t="shared" ref="M103:M106" si="629">O103</f>
        <v>0</v>
      </c>
      <c r="N103" s="29">
        <v>0</v>
      </c>
      <c r="O103" s="36">
        <v>0</v>
      </c>
      <c r="P103" s="29">
        <v>0</v>
      </c>
      <c r="Q103" s="13">
        <f t="shared" ref="Q103:Q106" si="630">S103</f>
        <v>279</v>
      </c>
      <c r="R103" s="49">
        <v>0</v>
      </c>
      <c r="S103" s="60">
        <v>279</v>
      </c>
      <c r="T103" s="50">
        <v>0</v>
      </c>
      <c r="U103" s="13">
        <f t="shared" ref="U103:U106" si="631">W103</f>
        <v>0</v>
      </c>
      <c r="V103" s="29">
        <v>0</v>
      </c>
      <c r="W103" s="36">
        <v>0</v>
      </c>
      <c r="X103" s="29">
        <v>0</v>
      </c>
      <c r="Y103" s="13">
        <f t="shared" ref="Y103:Y106" si="632">AA103</f>
        <v>0</v>
      </c>
      <c r="Z103" s="29">
        <v>0</v>
      </c>
      <c r="AA103" s="29">
        <v>0</v>
      </c>
      <c r="AB103" s="29">
        <v>0</v>
      </c>
      <c r="AC103" s="13">
        <f t="shared" ref="AC103:AC106" si="633">AE103</f>
        <v>0</v>
      </c>
      <c r="AD103" s="29">
        <v>0</v>
      </c>
      <c r="AE103" s="29">
        <v>0</v>
      </c>
      <c r="AF103" s="29">
        <v>0</v>
      </c>
      <c r="AG103" s="13">
        <f t="shared" ref="AG103:AG106" si="634">AI103</f>
        <v>0</v>
      </c>
      <c r="AH103" s="29">
        <v>0</v>
      </c>
      <c r="AI103" s="29">
        <v>0</v>
      </c>
      <c r="AJ103" s="29">
        <v>0</v>
      </c>
      <c r="AK103" s="13">
        <f t="shared" ref="AK103:AK106" si="635">AM103</f>
        <v>0</v>
      </c>
      <c r="AL103" s="29">
        <v>0</v>
      </c>
      <c r="AM103" s="29">
        <v>0</v>
      </c>
      <c r="AN103" s="29">
        <v>0</v>
      </c>
      <c r="AO103" s="13">
        <f t="shared" ref="AO103:AO106" si="636">AQ103</f>
        <v>0</v>
      </c>
      <c r="AP103" s="29">
        <v>0</v>
      </c>
      <c r="AQ103" s="29">
        <v>0</v>
      </c>
      <c r="AR103" s="29">
        <v>0</v>
      </c>
      <c r="AS103" s="13">
        <f t="shared" ref="AS103:AS106" si="637">AU103</f>
        <v>0</v>
      </c>
      <c r="AT103" s="29">
        <v>0</v>
      </c>
      <c r="AU103" s="29">
        <v>0</v>
      </c>
      <c r="AV103" s="29">
        <v>0</v>
      </c>
      <c r="AW103" s="13">
        <f t="shared" ref="AW103:AW106" si="638">AY103</f>
        <v>0</v>
      </c>
      <c r="AX103" s="29">
        <v>0</v>
      </c>
      <c r="AY103" s="29">
        <v>0</v>
      </c>
      <c r="AZ103" s="29">
        <v>0</v>
      </c>
    </row>
    <row r="104" spans="1:52" ht="94.5" x14ac:dyDescent="0.25">
      <c r="A104" s="10" t="s">
        <v>290</v>
      </c>
      <c r="B104" s="67" t="s">
        <v>277</v>
      </c>
      <c r="C104" s="41" t="s">
        <v>22</v>
      </c>
      <c r="D104" s="11" t="s">
        <v>54</v>
      </c>
      <c r="E104" s="13">
        <f t="shared" si="405"/>
        <v>297.3</v>
      </c>
      <c r="F104" s="13">
        <f t="shared" si="406"/>
        <v>0</v>
      </c>
      <c r="G104" s="13">
        <f t="shared" si="407"/>
        <v>297.3</v>
      </c>
      <c r="H104" s="13">
        <f t="shared" si="408"/>
        <v>0</v>
      </c>
      <c r="I104" s="13">
        <f t="shared" si="628"/>
        <v>0</v>
      </c>
      <c r="J104" s="29">
        <v>0</v>
      </c>
      <c r="K104" s="13">
        <v>0</v>
      </c>
      <c r="L104" s="29">
        <v>0</v>
      </c>
      <c r="M104" s="13">
        <f t="shared" si="629"/>
        <v>0</v>
      </c>
      <c r="N104" s="29">
        <v>0</v>
      </c>
      <c r="O104" s="36">
        <v>0</v>
      </c>
      <c r="P104" s="29">
        <v>0</v>
      </c>
      <c r="Q104" s="13">
        <f t="shared" si="630"/>
        <v>297.3</v>
      </c>
      <c r="R104" s="49">
        <v>0</v>
      </c>
      <c r="S104" s="61">
        <f>420-122.7</f>
        <v>297.3</v>
      </c>
      <c r="T104" s="50">
        <v>0</v>
      </c>
      <c r="U104" s="13">
        <f t="shared" si="631"/>
        <v>0</v>
      </c>
      <c r="V104" s="29">
        <v>0</v>
      </c>
      <c r="W104" s="36">
        <v>0</v>
      </c>
      <c r="X104" s="29">
        <v>0</v>
      </c>
      <c r="Y104" s="13">
        <f t="shared" si="632"/>
        <v>0</v>
      </c>
      <c r="Z104" s="29">
        <v>0</v>
      </c>
      <c r="AA104" s="29">
        <v>0</v>
      </c>
      <c r="AB104" s="29">
        <v>0</v>
      </c>
      <c r="AC104" s="13">
        <f t="shared" si="633"/>
        <v>0</v>
      </c>
      <c r="AD104" s="29">
        <v>0</v>
      </c>
      <c r="AE104" s="29">
        <v>0</v>
      </c>
      <c r="AF104" s="29">
        <v>0</v>
      </c>
      <c r="AG104" s="13">
        <f t="shared" si="634"/>
        <v>0</v>
      </c>
      <c r="AH104" s="29">
        <v>0</v>
      </c>
      <c r="AI104" s="29">
        <v>0</v>
      </c>
      <c r="AJ104" s="29">
        <v>0</v>
      </c>
      <c r="AK104" s="13">
        <f t="shared" si="635"/>
        <v>0</v>
      </c>
      <c r="AL104" s="29">
        <v>0</v>
      </c>
      <c r="AM104" s="29">
        <v>0</v>
      </c>
      <c r="AN104" s="29">
        <v>0</v>
      </c>
      <c r="AO104" s="13">
        <f t="shared" si="636"/>
        <v>0</v>
      </c>
      <c r="AP104" s="29">
        <v>0</v>
      </c>
      <c r="AQ104" s="29">
        <v>0</v>
      </c>
      <c r="AR104" s="29">
        <v>0</v>
      </c>
      <c r="AS104" s="13">
        <f t="shared" si="637"/>
        <v>0</v>
      </c>
      <c r="AT104" s="29">
        <v>0</v>
      </c>
      <c r="AU104" s="29">
        <v>0</v>
      </c>
      <c r="AV104" s="29">
        <v>0</v>
      </c>
      <c r="AW104" s="13">
        <f t="shared" si="638"/>
        <v>0</v>
      </c>
      <c r="AX104" s="29">
        <v>0</v>
      </c>
      <c r="AY104" s="29">
        <v>0</v>
      </c>
      <c r="AZ104" s="29">
        <v>0</v>
      </c>
    </row>
    <row r="105" spans="1:52" ht="94.5" x14ac:dyDescent="0.25">
      <c r="A105" s="10" t="s">
        <v>291</v>
      </c>
      <c r="B105" s="67" t="s">
        <v>278</v>
      </c>
      <c r="C105" s="41" t="s">
        <v>22</v>
      </c>
      <c r="D105" s="11" t="s">
        <v>54</v>
      </c>
      <c r="E105" s="13">
        <f t="shared" si="405"/>
        <v>160.69999999999999</v>
      </c>
      <c r="F105" s="13">
        <f t="shared" si="406"/>
        <v>0</v>
      </c>
      <c r="G105" s="13">
        <f t="shared" si="407"/>
        <v>160.69999999999999</v>
      </c>
      <c r="H105" s="13">
        <f t="shared" si="408"/>
        <v>0</v>
      </c>
      <c r="I105" s="13">
        <f t="shared" ref="I105" si="639">K105</f>
        <v>0</v>
      </c>
      <c r="J105" s="29">
        <v>0</v>
      </c>
      <c r="K105" s="13">
        <v>0</v>
      </c>
      <c r="L105" s="29">
        <v>0</v>
      </c>
      <c r="M105" s="13">
        <f t="shared" ref="M105" si="640">O105</f>
        <v>0</v>
      </c>
      <c r="N105" s="29">
        <v>0</v>
      </c>
      <c r="O105" s="36">
        <v>0</v>
      </c>
      <c r="P105" s="29">
        <v>0</v>
      </c>
      <c r="Q105" s="13">
        <f t="shared" ref="Q105" si="641">S105</f>
        <v>160.69999999999999</v>
      </c>
      <c r="R105" s="49">
        <v>0</v>
      </c>
      <c r="S105" s="61">
        <f>228.5-67.8</f>
        <v>160.69999999999999</v>
      </c>
      <c r="T105" s="50">
        <v>0</v>
      </c>
      <c r="U105" s="13">
        <f t="shared" ref="U105" si="642">W105</f>
        <v>0</v>
      </c>
      <c r="V105" s="29">
        <v>0</v>
      </c>
      <c r="W105" s="36">
        <v>0</v>
      </c>
      <c r="X105" s="29">
        <v>0</v>
      </c>
      <c r="Y105" s="13">
        <f t="shared" ref="Y105" si="643">AA105</f>
        <v>0</v>
      </c>
      <c r="Z105" s="29">
        <v>0</v>
      </c>
      <c r="AA105" s="29">
        <v>0</v>
      </c>
      <c r="AB105" s="29">
        <v>0</v>
      </c>
      <c r="AC105" s="13">
        <f t="shared" ref="AC105" si="644">AE105</f>
        <v>0</v>
      </c>
      <c r="AD105" s="29">
        <v>0</v>
      </c>
      <c r="AE105" s="29">
        <v>0</v>
      </c>
      <c r="AF105" s="29">
        <v>0</v>
      </c>
      <c r="AG105" s="13">
        <f t="shared" ref="AG105" si="645">AI105</f>
        <v>0</v>
      </c>
      <c r="AH105" s="29">
        <v>0</v>
      </c>
      <c r="AI105" s="29">
        <v>0</v>
      </c>
      <c r="AJ105" s="29">
        <v>0</v>
      </c>
      <c r="AK105" s="13">
        <f t="shared" ref="AK105" si="646">AM105</f>
        <v>0</v>
      </c>
      <c r="AL105" s="29">
        <v>0</v>
      </c>
      <c r="AM105" s="29">
        <v>0</v>
      </c>
      <c r="AN105" s="29">
        <v>0</v>
      </c>
      <c r="AO105" s="13">
        <f t="shared" ref="AO105" si="647">AQ105</f>
        <v>0</v>
      </c>
      <c r="AP105" s="29">
        <v>0</v>
      </c>
      <c r="AQ105" s="29">
        <v>0</v>
      </c>
      <c r="AR105" s="29">
        <v>0</v>
      </c>
      <c r="AS105" s="13">
        <f t="shared" ref="AS105" si="648">AU105</f>
        <v>0</v>
      </c>
      <c r="AT105" s="29">
        <v>0</v>
      </c>
      <c r="AU105" s="29">
        <v>0</v>
      </c>
      <c r="AV105" s="29">
        <v>0</v>
      </c>
      <c r="AW105" s="13">
        <f t="shared" ref="AW105" si="649">AY105</f>
        <v>0</v>
      </c>
      <c r="AX105" s="29">
        <v>0</v>
      </c>
      <c r="AY105" s="29">
        <v>0</v>
      </c>
      <c r="AZ105" s="29">
        <v>0</v>
      </c>
    </row>
    <row r="106" spans="1:52" ht="110.25" x14ac:dyDescent="0.25">
      <c r="A106" s="10" t="s">
        <v>292</v>
      </c>
      <c r="B106" s="58" t="s">
        <v>280</v>
      </c>
      <c r="C106" s="41" t="s">
        <v>22</v>
      </c>
      <c r="D106" s="11" t="s">
        <v>54</v>
      </c>
      <c r="E106" s="13">
        <f t="shared" si="405"/>
        <v>595.1</v>
      </c>
      <c r="F106" s="13">
        <f t="shared" si="406"/>
        <v>0</v>
      </c>
      <c r="G106" s="13">
        <f t="shared" si="407"/>
        <v>595.1</v>
      </c>
      <c r="H106" s="13">
        <f t="shared" si="408"/>
        <v>0</v>
      </c>
      <c r="I106" s="13">
        <f t="shared" si="628"/>
        <v>0</v>
      </c>
      <c r="J106" s="29">
        <v>0</v>
      </c>
      <c r="K106" s="13">
        <v>0</v>
      </c>
      <c r="L106" s="29">
        <v>0</v>
      </c>
      <c r="M106" s="13">
        <f t="shared" si="629"/>
        <v>0</v>
      </c>
      <c r="N106" s="29">
        <v>0</v>
      </c>
      <c r="O106" s="36">
        <v>0</v>
      </c>
      <c r="P106" s="29">
        <v>0</v>
      </c>
      <c r="Q106" s="13">
        <f t="shared" si="630"/>
        <v>0</v>
      </c>
      <c r="R106" s="49">
        <v>0</v>
      </c>
      <c r="S106" s="63">
        <v>0</v>
      </c>
      <c r="T106" s="50">
        <v>0</v>
      </c>
      <c r="U106" s="13">
        <f t="shared" si="631"/>
        <v>595.1</v>
      </c>
      <c r="V106" s="29">
        <v>0</v>
      </c>
      <c r="W106" s="36">
        <v>595.1</v>
      </c>
      <c r="X106" s="29">
        <v>0</v>
      </c>
      <c r="Y106" s="13">
        <f t="shared" si="632"/>
        <v>0</v>
      </c>
      <c r="Z106" s="29">
        <v>0</v>
      </c>
      <c r="AA106" s="29">
        <v>0</v>
      </c>
      <c r="AB106" s="29">
        <v>0</v>
      </c>
      <c r="AC106" s="13">
        <f t="shared" si="633"/>
        <v>0</v>
      </c>
      <c r="AD106" s="29">
        <v>0</v>
      </c>
      <c r="AE106" s="29">
        <v>0</v>
      </c>
      <c r="AF106" s="29">
        <v>0</v>
      </c>
      <c r="AG106" s="13">
        <f t="shared" si="634"/>
        <v>0</v>
      </c>
      <c r="AH106" s="29">
        <v>0</v>
      </c>
      <c r="AI106" s="29">
        <v>0</v>
      </c>
      <c r="AJ106" s="29">
        <v>0</v>
      </c>
      <c r="AK106" s="13">
        <f t="shared" si="635"/>
        <v>0</v>
      </c>
      <c r="AL106" s="29">
        <v>0</v>
      </c>
      <c r="AM106" s="29">
        <v>0</v>
      </c>
      <c r="AN106" s="29">
        <v>0</v>
      </c>
      <c r="AO106" s="13">
        <f t="shared" si="636"/>
        <v>0</v>
      </c>
      <c r="AP106" s="29">
        <v>0</v>
      </c>
      <c r="AQ106" s="29">
        <v>0</v>
      </c>
      <c r="AR106" s="29">
        <v>0</v>
      </c>
      <c r="AS106" s="13">
        <f t="shared" si="637"/>
        <v>0</v>
      </c>
      <c r="AT106" s="29">
        <v>0</v>
      </c>
      <c r="AU106" s="29">
        <v>0</v>
      </c>
      <c r="AV106" s="29">
        <v>0</v>
      </c>
      <c r="AW106" s="13">
        <f t="shared" si="638"/>
        <v>0</v>
      </c>
      <c r="AX106" s="29">
        <v>0</v>
      </c>
      <c r="AY106" s="29">
        <v>0</v>
      </c>
      <c r="AZ106" s="29">
        <v>0</v>
      </c>
    </row>
    <row r="107" spans="1:52" ht="110.25" x14ac:dyDescent="0.25">
      <c r="A107" s="10" t="s">
        <v>293</v>
      </c>
      <c r="B107" s="58" t="s">
        <v>281</v>
      </c>
      <c r="C107" s="41" t="s">
        <v>22</v>
      </c>
      <c r="D107" s="11" t="s">
        <v>54</v>
      </c>
      <c r="E107" s="13">
        <f t="shared" si="405"/>
        <v>598.79999999999995</v>
      </c>
      <c r="F107" s="13">
        <f t="shared" si="406"/>
        <v>0</v>
      </c>
      <c r="G107" s="13">
        <f t="shared" si="407"/>
        <v>598.79999999999995</v>
      </c>
      <c r="H107" s="13">
        <f t="shared" si="408"/>
        <v>0</v>
      </c>
      <c r="I107" s="13">
        <f t="shared" ref="I107" si="650">K107</f>
        <v>0</v>
      </c>
      <c r="J107" s="29">
        <v>0</v>
      </c>
      <c r="K107" s="13">
        <v>0</v>
      </c>
      <c r="L107" s="29">
        <v>0</v>
      </c>
      <c r="M107" s="13">
        <f t="shared" ref="M107" si="651">O107</f>
        <v>0</v>
      </c>
      <c r="N107" s="29">
        <v>0</v>
      </c>
      <c r="O107" s="36">
        <v>0</v>
      </c>
      <c r="P107" s="29">
        <v>0</v>
      </c>
      <c r="Q107" s="13">
        <f t="shared" ref="Q107" si="652">S107</f>
        <v>0</v>
      </c>
      <c r="R107" s="49">
        <v>0</v>
      </c>
      <c r="S107" s="63">
        <v>0</v>
      </c>
      <c r="T107" s="50">
        <v>0</v>
      </c>
      <c r="U107" s="13">
        <f t="shared" ref="U107" si="653">W107</f>
        <v>598.79999999999995</v>
      </c>
      <c r="V107" s="29">
        <v>0</v>
      </c>
      <c r="W107" s="36">
        <v>598.79999999999995</v>
      </c>
      <c r="X107" s="29">
        <v>0</v>
      </c>
      <c r="Y107" s="13">
        <f t="shared" ref="Y107" si="654">AA107</f>
        <v>0</v>
      </c>
      <c r="Z107" s="29">
        <v>0</v>
      </c>
      <c r="AA107" s="29">
        <v>0</v>
      </c>
      <c r="AB107" s="29">
        <v>0</v>
      </c>
      <c r="AC107" s="13">
        <f t="shared" ref="AC107" si="655">AE107</f>
        <v>0</v>
      </c>
      <c r="AD107" s="29">
        <v>0</v>
      </c>
      <c r="AE107" s="29">
        <v>0</v>
      </c>
      <c r="AF107" s="29">
        <v>0</v>
      </c>
      <c r="AG107" s="13">
        <f t="shared" ref="AG107" si="656">AI107</f>
        <v>0</v>
      </c>
      <c r="AH107" s="29">
        <v>0</v>
      </c>
      <c r="AI107" s="29">
        <v>0</v>
      </c>
      <c r="AJ107" s="29">
        <v>0</v>
      </c>
      <c r="AK107" s="13">
        <f t="shared" ref="AK107" si="657">AM107</f>
        <v>0</v>
      </c>
      <c r="AL107" s="29">
        <v>0</v>
      </c>
      <c r="AM107" s="29">
        <v>0</v>
      </c>
      <c r="AN107" s="29">
        <v>0</v>
      </c>
      <c r="AO107" s="13">
        <f t="shared" ref="AO107" si="658">AQ107</f>
        <v>0</v>
      </c>
      <c r="AP107" s="29">
        <v>0</v>
      </c>
      <c r="AQ107" s="29">
        <v>0</v>
      </c>
      <c r="AR107" s="29">
        <v>0</v>
      </c>
      <c r="AS107" s="13">
        <f t="shared" ref="AS107" si="659">AU107</f>
        <v>0</v>
      </c>
      <c r="AT107" s="29">
        <v>0</v>
      </c>
      <c r="AU107" s="29">
        <v>0</v>
      </c>
      <c r="AV107" s="29">
        <v>0</v>
      </c>
      <c r="AW107" s="13">
        <f t="shared" ref="AW107" si="660">AY107</f>
        <v>0</v>
      </c>
      <c r="AX107" s="29">
        <v>0</v>
      </c>
      <c r="AY107" s="29">
        <v>0</v>
      </c>
      <c r="AZ107" s="29">
        <v>0</v>
      </c>
    </row>
    <row r="108" spans="1:52" ht="110.25" x14ac:dyDescent="0.25">
      <c r="A108" s="10" t="s">
        <v>294</v>
      </c>
      <c r="B108" s="58" t="s">
        <v>282</v>
      </c>
      <c r="C108" s="41" t="s">
        <v>22</v>
      </c>
      <c r="D108" s="11" t="s">
        <v>54</v>
      </c>
      <c r="E108" s="13">
        <f t="shared" si="405"/>
        <v>598</v>
      </c>
      <c r="F108" s="13">
        <f t="shared" si="406"/>
        <v>0</v>
      </c>
      <c r="G108" s="13">
        <f t="shared" si="407"/>
        <v>598</v>
      </c>
      <c r="H108" s="13">
        <f t="shared" si="408"/>
        <v>0</v>
      </c>
      <c r="I108" s="13">
        <f t="shared" ref="I108" si="661">K108</f>
        <v>0</v>
      </c>
      <c r="J108" s="29">
        <v>0</v>
      </c>
      <c r="K108" s="13">
        <v>0</v>
      </c>
      <c r="L108" s="29">
        <v>0</v>
      </c>
      <c r="M108" s="13">
        <f t="shared" ref="M108" si="662">O108</f>
        <v>0</v>
      </c>
      <c r="N108" s="29">
        <v>0</v>
      </c>
      <c r="O108" s="36">
        <v>0</v>
      </c>
      <c r="P108" s="29">
        <v>0</v>
      </c>
      <c r="Q108" s="13">
        <f t="shared" ref="Q108" si="663">S108</f>
        <v>0</v>
      </c>
      <c r="R108" s="49">
        <v>0</v>
      </c>
      <c r="S108" s="63">
        <v>0</v>
      </c>
      <c r="T108" s="50">
        <v>0</v>
      </c>
      <c r="U108" s="13">
        <f t="shared" ref="U108" si="664">W108</f>
        <v>598</v>
      </c>
      <c r="V108" s="29">
        <v>0</v>
      </c>
      <c r="W108" s="36">
        <v>598</v>
      </c>
      <c r="X108" s="29">
        <v>0</v>
      </c>
      <c r="Y108" s="13">
        <f t="shared" ref="Y108" si="665">AA108</f>
        <v>0</v>
      </c>
      <c r="Z108" s="29">
        <v>0</v>
      </c>
      <c r="AA108" s="29">
        <v>0</v>
      </c>
      <c r="AB108" s="29">
        <v>0</v>
      </c>
      <c r="AC108" s="13">
        <f t="shared" ref="AC108" si="666">AE108</f>
        <v>0</v>
      </c>
      <c r="AD108" s="29">
        <v>0</v>
      </c>
      <c r="AE108" s="29">
        <v>0</v>
      </c>
      <c r="AF108" s="29">
        <v>0</v>
      </c>
      <c r="AG108" s="13">
        <f t="shared" ref="AG108" si="667">AI108</f>
        <v>0</v>
      </c>
      <c r="AH108" s="29">
        <v>0</v>
      </c>
      <c r="AI108" s="29">
        <v>0</v>
      </c>
      <c r="AJ108" s="29">
        <v>0</v>
      </c>
      <c r="AK108" s="13">
        <f t="shared" ref="AK108" si="668">AM108</f>
        <v>0</v>
      </c>
      <c r="AL108" s="29">
        <v>0</v>
      </c>
      <c r="AM108" s="29">
        <v>0</v>
      </c>
      <c r="AN108" s="29">
        <v>0</v>
      </c>
      <c r="AO108" s="13">
        <f t="shared" ref="AO108" si="669">AQ108</f>
        <v>0</v>
      </c>
      <c r="AP108" s="29">
        <v>0</v>
      </c>
      <c r="AQ108" s="29">
        <v>0</v>
      </c>
      <c r="AR108" s="29">
        <v>0</v>
      </c>
      <c r="AS108" s="13">
        <f t="shared" ref="AS108" si="670">AU108</f>
        <v>0</v>
      </c>
      <c r="AT108" s="29">
        <v>0</v>
      </c>
      <c r="AU108" s="29">
        <v>0</v>
      </c>
      <c r="AV108" s="29">
        <v>0</v>
      </c>
      <c r="AW108" s="13">
        <f t="shared" ref="AW108" si="671">AY108</f>
        <v>0</v>
      </c>
      <c r="AX108" s="29">
        <v>0</v>
      </c>
      <c r="AY108" s="29">
        <v>0</v>
      </c>
      <c r="AZ108" s="29">
        <v>0</v>
      </c>
    </row>
    <row r="109" spans="1:52" ht="110.25" x14ac:dyDescent="0.25">
      <c r="A109" s="10" t="s">
        <v>295</v>
      </c>
      <c r="B109" s="58" t="s">
        <v>283</v>
      </c>
      <c r="C109" s="41" t="s">
        <v>22</v>
      </c>
      <c r="D109" s="11" t="s">
        <v>54</v>
      </c>
      <c r="E109" s="13">
        <f t="shared" ref="E109:E138" si="672">I109+M109+Q109+U109+Y109+AC109+AG109+AK109+AO109</f>
        <v>594.70000000000005</v>
      </c>
      <c r="F109" s="13">
        <f t="shared" ref="F109:F138" si="673">J109+N109+R109+V109+Z109+AD109+AH109+AL109+AP109</f>
        <v>0</v>
      </c>
      <c r="G109" s="13">
        <f t="shared" ref="G109:G138" si="674">K109+O109+S109+W109+AA109+AE109+AI109+AM109+AQ109</f>
        <v>594.70000000000005</v>
      </c>
      <c r="H109" s="13">
        <f t="shared" ref="H109:H138" si="675">L109+P109+T109+X109+AB109+AF109+AJ109+AN109+AR109</f>
        <v>0</v>
      </c>
      <c r="I109" s="13">
        <f t="shared" ref="I109" si="676">K109</f>
        <v>0</v>
      </c>
      <c r="J109" s="29">
        <v>0</v>
      </c>
      <c r="K109" s="13">
        <v>0</v>
      </c>
      <c r="L109" s="29">
        <v>0</v>
      </c>
      <c r="M109" s="13">
        <f t="shared" ref="M109" si="677">O109</f>
        <v>0</v>
      </c>
      <c r="N109" s="29">
        <v>0</v>
      </c>
      <c r="O109" s="36">
        <v>0</v>
      </c>
      <c r="P109" s="29">
        <v>0</v>
      </c>
      <c r="Q109" s="13">
        <f t="shared" ref="Q109" si="678">S109</f>
        <v>0</v>
      </c>
      <c r="R109" s="49">
        <v>0</v>
      </c>
      <c r="S109" s="63">
        <v>0</v>
      </c>
      <c r="T109" s="50">
        <v>0</v>
      </c>
      <c r="U109" s="13">
        <f t="shared" ref="U109" si="679">W109</f>
        <v>594.70000000000005</v>
      </c>
      <c r="V109" s="29">
        <v>0</v>
      </c>
      <c r="W109" s="36">
        <v>594.70000000000005</v>
      </c>
      <c r="X109" s="29">
        <v>0</v>
      </c>
      <c r="Y109" s="13">
        <f t="shared" ref="Y109" si="680">AA109</f>
        <v>0</v>
      </c>
      <c r="Z109" s="29">
        <v>0</v>
      </c>
      <c r="AA109" s="29">
        <v>0</v>
      </c>
      <c r="AB109" s="29">
        <v>0</v>
      </c>
      <c r="AC109" s="13">
        <f t="shared" ref="AC109" si="681">AE109</f>
        <v>0</v>
      </c>
      <c r="AD109" s="29">
        <v>0</v>
      </c>
      <c r="AE109" s="29">
        <v>0</v>
      </c>
      <c r="AF109" s="29">
        <v>0</v>
      </c>
      <c r="AG109" s="13">
        <f t="shared" ref="AG109" si="682">AI109</f>
        <v>0</v>
      </c>
      <c r="AH109" s="29">
        <v>0</v>
      </c>
      <c r="AI109" s="29">
        <v>0</v>
      </c>
      <c r="AJ109" s="29">
        <v>0</v>
      </c>
      <c r="AK109" s="13">
        <f t="shared" ref="AK109" si="683">AM109</f>
        <v>0</v>
      </c>
      <c r="AL109" s="29">
        <v>0</v>
      </c>
      <c r="AM109" s="29">
        <v>0</v>
      </c>
      <c r="AN109" s="29">
        <v>0</v>
      </c>
      <c r="AO109" s="13">
        <f t="shared" ref="AO109" si="684">AQ109</f>
        <v>0</v>
      </c>
      <c r="AP109" s="29">
        <v>0</v>
      </c>
      <c r="AQ109" s="29">
        <v>0</v>
      </c>
      <c r="AR109" s="29">
        <v>0</v>
      </c>
      <c r="AS109" s="13">
        <f t="shared" ref="AS109" si="685">AU109</f>
        <v>0</v>
      </c>
      <c r="AT109" s="29">
        <v>0</v>
      </c>
      <c r="AU109" s="29">
        <v>0</v>
      </c>
      <c r="AV109" s="29">
        <v>0</v>
      </c>
      <c r="AW109" s="13">
        <f t="shared" ref="AW109" si="686">AY109</f>
        <v>0</v>
      </c>
      <c r="AX109" s="29">
        <v>0</v>
      </c>
      <c r="AY109" s="29">
        <v>0</v>
      </c>
      <c r="AZ109" s="29">
        <v>0</v>
      </c>
    </row>
    <row r="110" spans="1:52" ht="110.25" x14ac:dyDescent="0.25">
      <c r="A110" s="10" t="s">
        <v>296</v>
      </c>
      <c r="B110" s="58" t="s">
        <v>284</v>
      </c>
      <c r="C110" s="41" t="s">
        <v>22</v>
      </c>
      <c r="D110" s="11" t="s">
        <v>54</v>
      </c>
      <c r="E110" s="13">
        <f t="shared" si="672"/>
        <v>594.70000000000005</v>
      </c>
      <c r="F110" s="13">
        <f t="shared" si="673"/>
        <v>0</v>
      </c>
      <c r="G110" s="13">
        <f t="shared" si="674"/>
        <v>594.70000000000005</v>
      </c>
      <c r="H110" s="13">
        <f t="shared" si="675"/>
        <v>0</v>
      </c>
      <c r="I110" s="13">
        <f t="shared" ref="I110" si="687">K110</f>
        <v>0</v>
      </c>
      <c r="J110" s="29">
        <v>0</v>
      </c>
      <c r="K110" s="13">
        <v>0</v>
      </c>
      <c r="L110" s="29">
        <v>0</v>
      </c>
      <c r="M110" s="13">
        <f t="shared" ref="M110" si="688">O110</f>
        <v>0</v>
      </c>
      <c r="N110" s="29">
        <v>0</v>
      </c>
      <c r="O110" s="36">
        <v>0</v>
      </c>
      <c r="P110" s="29">
        <v>0</v>
      </c>
      <c r="Q110" s="13">
        <f t="shared" ref="Q110" si="689">S110</f>
        <v>0</v>
      </c>
      <c r="R110" s="49">
        <v>0</v>
      </c>
      <c r="S110" s="63">
        <v>0</v>
      </c>
      <c r="T110" s="50">
        <v>0</v>
      </c>
      <c r="U110" s="13">
        <f t="shared" ref="U110" si="690">W110</f>
        <v>594.70000000000005</v>
      </c>
      <c r="V110" s="29">
        <v>0</v>
      </c>
      <c r="W110" s="36">
        <v>594.70000000000005</v>
      </c>
      <c r="X110" s="29">
        <v>0</v>
      </c>
      <c r="Y110" s="13">
        <f t="shared" ref="Y110" si="691">AA110</f>
        <v>0</v>
      </c>
      <c r="Z110" s="29">
        <v>0</v>
      </c>
      <c r="AA110" s="29">
        <v>0</v>
      </c>
      <c r="AB110" s="29">
        <v>0</v>
      </c>
      <c r="AC110" s="13">
        <f t="shared" ref="AC110" si="692">AE110</f>
        <v>0</v>
      </c>
      <c r="AD110" s="29">
        <v>0</v>
      </c>
      <c r="AE110" s="29">
        <v>0</v>
      </c>
      <c r="AF110" s="29">
        <v>0</v>
      </c>
      <c r="AG110" s="13">
        <f t="shared" ref="AG110" si="693">AI110</f>
        <v>0</v>
      </c>
      <c r="AH110" s="29">
        <v>0</v>
      </c>
      <c r="AI110" s="29">
        <v>0</v>
      </c>
      <c r="AJ110" s="29">
        <v>0</v>
      </c>
      <c r="AK110" s="13">
        <f t="shared" ref="AK110" si="694">AM110</f>
        <v>0</v>
      </c>
      <c r="AL110" s="29">
        <v>0</v>
      </c>
      <c r="AM110" s="29">
        <v>0</v>
      </c>
      <c r="AN110" s="29">
        <v>0</v>
      </c>
      <c r="AO110" s="13">
        <f t="shared" ref="AO110" si="695">AQ110</f>
        <v>0</v>
      </c>
      <c r="AP110" s="29">
        <v>0</v>
      </c>
      <c r="AQ110" s="29">
        <v>0</v>
      </c>
      <c r="AR110" s="29">
        <v>0</v>
      </c>
      <c r="AS110" s="13">
        <f t="shared" ref="AS110" si="696">AU110</f>
        <v>0</v>
      </c>
      <c r="AT110" s="29">
        <v>0</v>
      </c>
      <c r="AU110" s="29">
        <v>0</v>
      </c>
      <c r="AV110" s="29">
        <v>0</v>
      </c>
      <c r="AW110" s="13">
        <f t="shared" ref="AW110" si="697">AY110</f>
        <v>0</v>
      </c>
      <c r="AX110" s="29">
        <v>0</v>
      </c>
      <c r="AY110" s="29">
        <v>0</v>
      </c>
      <c r="AZ110" s="29">
        <v>0</v>
      </c>
    </row>
    <row r="111" spans="1:52" ht="78.75" x14ac:dyDescent="0.25">
      <c r="A111" s="10" t="s">
        <v>297</v>
      </c>
      <c r="B111" s="58" t="s">
        <v>309</v>
      </c>
      <c r="C111" s="41" t="s">
        <v>22</v>
      </c>
      <c r="D111" s="11" t="s">
        <v>54</v>
      </c>
      <c r="E111" s="13">
        <f t="shared" si="672"/>
        <v>1050.4000000000001</v>
      </c>
      <c r="F111" s="13">
        <f t="shared" si="673"/>
        <v>0</v>
      </c>
      <c r="G111" s="13">
        <f t="shared" si="674"/>
        <v>1050.4000000000001</v>
      </c>
      <c r="H111" s="13">
        <f t="shared" si="675"/>
        <v>0</v>
      </c>
      <c r="I111" s="13">
        <f t="shared" ref="I111" si="698">K111</f>
        <v>0</v>
      </c>
      <c r="J111" s="29">
        <v>0</v>
      </c>
      <c r="K111" s="13">
        <v>0</v>
      </c>
      <c r="L111" s="29">
        <v>0</v>
      </c>
      <c r="M111" s="13">
        <f t="shared" ref="M111" si="699">O111</f>
        <v>0</v>
      </c>
      <c r="N111" s="29">
        <v>0</v>
      </c>
      <c r="O111" s="36">
        <v>0</v>
      </c>
      <c r="P111" s="29">
        <v>0</v>
      </c>
      <c r="Q111" s="13">
        <f t="shared" ref="Q111" si="700">S111</f>
        <v>1050.4000000000001</v>
      </c>
      <c r="R111" s="49">
        <v>0</v>
      </c>
      <c r="S111" s="59">
        <v>1050.4000000000001</v>
      </c>
      <c r="T111" s="50">
        <v>0</v>
      </c>
      <c r="U111" s="13">
        <f t="shared" ref="U111" si="701">W111</f>
        <v>0</v>
      </c>
      <c r="V111" s="29">
        <v>0</v>
      </c>
      <c r="W111" s="36">
        <v>0</v>
      </c>
      <c r="X111" s="29">
        <v>0</v>
      </c>
      <c r="Y111" s="13">
        <f t="shared" ref="Y111" si="702">AA111</f>
        <v>0</v>
      </c>
      <c r="Z111" s="29">
        <v>0</v>
      </c>
      <c r="AA111" s="29">
        <v>0</v>
      </c>
      <c r="AB111" s="29">
        <v>0</v>
      </c>
      <c r="AC111" s="13">
        <f t="shared" ref="AC111" si="703">AE111</f>
        <v>0</v>
      </c>
      <c r="AD111" s="29">
        <v>0</v>
      </c>
      <c r="AE111" s="29">
        <v>0</v>
      </c>
      <c r="AF111" s="29">
        <v>0</v>
      </c>
      <c r="AG111" s="13">
        <f t="shared" ref="AG111" si="704">AI111</f>
        <v>0</v>
      </c>
      <c r="AH111" s="29">
        <v>0</v>
      </c>
      <c r="AI111" s="29">
        <v>0</v>
      </c>
      <c r="AJ111" s="29">
        <v>0</v>
      </c>
      <c r="AK111" s="13">
        <f t="shared" ref="AK111" si="705">AM111</f>
        <v>0</v>
      </c>
      <c r="AL111" s="29">
        <v>0</v>
      </c>
      <c r="AM111" s="29">
        <v>0</v>
      </c>
      <c r="AN111" s="29">
        <v>0</v>
      </c>
      <c r="AO111" s="13">
        <f t="shared" ref="AO111" si="706">AQ111</f>
        <v>0</v>
      </c>
      <c r="AP111" s="29">
        <v>0</v>
      </c>
      <c r="AQ111" s="29">
        <v>0</v>
      </c>
      <c r="AR111" s="29">
        <v>0</v>
      </c>
      <c r="AS111" s="13">
        <f t="shared" ref="AS111" si="707">AU111</f>
        <v>0</v>
      </c>
      <c r="AT111" s="29">
        <v>0</v>
      </c>
      <c r="AU111" s="29">
        <v>0</v>
      </c>
      <c r="AV111" s="29">
        <v>0</v>
      </c>
      <c r="AW111" s="13">
        <f t="shared" ref="AW111" si="708">AY111</f>
        <v>0</v>
      </c>
      <c r="AX111" s="29">
        <v>0</v>
      </c>
      <c r="AY111" s="29">
        <v>0</v>
      </c>
      <c r="AZ111" s="29">
        <v>0</v>
      </c>
    </row>
    <row r="112" spans="1:52" ht="78.75" x14ac:dyDescent="0.25">
      <c r="A112" s="10" t="s">
        <v>298</v>
      </c>
      <c r="B112" s="58" t="s">
        <v>311</v>
      </c>
      <c r="C112" s="41" t="s">
        <v>22</v>
      </c>
      <c r="D112" s="11" t="s">
        <v>54</v>
      </c>
      <c r="E112" s="13">
        <f t="shared" si="672"/>
        <v>510.2</v>
      </c>
      <c r="F112" s="13">
        <f t="shared" si="673"/>
        <v>0</v>
      </c>
      <c r="G112" s="13">
        <f t="shared" si="674"/>
        <v>510.2</v>
      </c>
      <c r="H112" s="13">
        <f t="shared" si="675"/>
        <v>0</v>
      </c>
      <c r="I112" s="13">
        <f t="shared" ref="I112" si="709">K112</f>
        <v>0</v>
      </c>
      <c r="J112" s="29">
        <v>0</v>
      </c>
      <c r="K112" s="13">
        <v>0</v>
      </c>
      <c r="L112" s="29">
        <v>0</v>
      </c>
      <c r="M112" s="13">
        <f t="shared" ref="M112" si="710">O112</f>
        <v>0</v>
      </c>
      <c r="N112" s="29">
        <v>0</v>
      </c>
      <c r="O112" s="36">
        <v>0</v>
      </c>
      <c r="P112" s="29">
        <v>0</v>
      </c>
      <c r="Q112" s="13">
        <f t="shared" ref="Q112" si="711">S112</f>
        <v>510.2</v>
      </c>
      <c r="R112" s="49">
        <v>0</v>
      </c>
      <c r="S112" s="59">
        <v>510.2</v>
      </c>
      <c r="T112" s="50">
        <v>0</v>
      </c>
      <c r="U112" s="13">
        <f t="shared" ref="U112" si="712">W112</f>
        <v>0</v>
      </c>
      <c r="V112" s="29">
        <v>0</v>
      </c>
      <c r="W112" s="36">
        <v>0</v>
      </c>
      <c r="X112" s="29">
        <v>0</v>
      </c>
      <c r="Y112" s="13">
        <f t="shared" ref="Y112" si="713">AA112</f>
        <v>0</v>
      </c>
      <c r="Z112" s="29">
        <v>0</v>
      </c>
      <c r="AA112" s="29">
        <v>0</v>
      </c>
      <c r="AB112" s="29">
        <v>0</v>
      </c>
      <c r="AC112" s="13">
        <f t="shared" ref="AC112" si="714">AE112</f>
        <v>0</v>
      </c>
      <c r="AD112" s="29">
        <v>0</v>
      </c>
      <c r="AE112" s="29">
        <v>0</v>
      </c>
      <c r="AF112" s="29">
        <v>0</v>
      </c>
      <c r="AG112" s="13">
        <f t="shared" ref="AG112" si="715">AI112</f>
        <v>0</v>
      </c>
      <c r="AH112" s="29">
        <v>0</v>
      </c>
      <c r="AI112" s="29">
        <v>0</v>
      </c>
      <c r="AJ112" s="29">
        <v>0</v>
      </c>
      <c r="AK112" s="13">
        <f t="shared" ref="AK112" si="716">AM112</f>
        <v>0</v>
      </c>
      <c r="AL112" s="29">
        <v>0</v>
      </c>
      <c r="AM112" s="29">
        <v>0</v>
      </c>
      <c r="AN112" s="29">
        <v>0</v>
      </c>
      <c r="AO112" s="13">
        <f t="shared" ref="AO112" si="717">AQ112</f>
        <v>0</v>
      </c>
      <c r="AP112" s="29">
        <v>0</v>
      </c>
      <c r="AQ112" s="29">
        <v>0</v>
      </c>
      <c r="AR112" s="29">
        <v>0</v>
      </c>
      <c r="AS112" s="13">
        <f t="shared" ref="AS112" si="718">AU112</f>
        <v>0</v>
      </c>
      <c r="AT112" s="29">
        <v>0</v>
      </c>
      <c r="AU112" s="29">
        <v>0</v>
      </c>
      <c r="AV112" s="29">
        <v>0</v>
      </c>
      <c r="AW112" s="13">
        <f t="shared" ref="AW112" si="719">AY112</f>
        <v>0</v>
      </c>
      <c r="AX112" s="29">
        <v>0</v>
      </c>
      <c r="AY112" s="29">
        <v>0</v>
      </c>
      <c r="AZ112" s="29">
        <v>0</v>
      </c>
    </row>
    <row r="113" spans="1:52" ht="78.75" x14ac:dyDescent="0.25">
      <c r="A113" s="10" t="s">
        <v>304</v>
      </c>
      <c r="B113" s="58" t="s">
        <v>312</v>
      </c>
      <c r="C113" s="41" t="s">
        <v>22</v>
      </c>
      <c r="D113" s="11" t="s">
        <v>54</v>
      </c>
      <c r="E113" s="13">
        <f t="shared" si="672"/>
        <v>162.69999999999999</v>
      </c>
      <c r="F113" s="13">
        <f t="shared" si="673"/>
        <v>0</v>
      </c>
      <c r="G113" s="13">
        <f t="shared" si="674"/>
        <v>162.69999999999999</v>
      </c>
      <c r="H113" s="13">
        <f t="shared" si="675"/>
        <v>0</v>
      </c>
      <c r="I113" s="13">
        <f t="shared" ref="I113" si="720">K113</f>
        <v>0</v>
      </c>
      <c r="J113" s="29">
        <v>0</v>
      </c>
      <c r="K113" s="13">
        <v>0</v>
      </c>
      <c r="L113" s="29">
        <v>0</v>
      </c>
      <c r="M113" s="13">
        <f t="shared" ref="M113" si="721">O113</f>
        <v>0</v>
      </c>
      <c r="N113" s="29">
        <v>0</v>
      </c>
      <c r="O113" s="36">
        <v>0</v>
      </c>
      <c r="P113" s="29">
        <v>0</v>
      </c>
      <c r="Q113" s="13">
        <f t="shared" ref="Q113" si="722">S113</f>
        <v>162.69999999999999</v>
      </c>
      <c r="R113" s="49">
        <v>0</v>
      </c>
      <c r="S113" s="59">
        <v>162.69999999999999</v>
      </c>
      <c r="T113" s="50">
        <v>0</v>
      </c>
      <c r="U113" s="13">
        <f t="shared" ref="U113" si="723">W113</f>
        <v>0</v>
      </c>
      <c r="V113" s="29">
        <v>0</v>
      </c>
      <c r="W113" s="36">
        <v>0</v>
      </c>
      <c r="X113" s="29">
        <v>0</v>
      </c>
      <c r="Y113" s="13">
        <f t="shared" ref="Y113" si="724">AA113</f>
        <v>0</v>
      </c>
      <c r="Z113" s="29">
        <v>0</v>
      </c>
      <c r="AA113" s="29">
        <v>0</v>
      </c>
      <c r="AB113" s="29">
        <v>0</v>
      </c>
      <c r="AC113" s="13">
        <f t="shared" ref="AC113" si="725">AE113</f>
        <v>0</v>
      </c>
      <c r="AD113" s="29">
        <v>0</v>
      </c>
      <c r="AE113" s="29">
        <v>0</v>
      </c>
      <c r="AF113" s="29">
        <v>0</v>
      </c>
      <c r="AG113" s="13">
        <f t="shared" ref="AG113" si="726">AI113</f>
        <v>0</v>
      </c>
      <c r="AH113" s="29">
        <v>0</v>
      </c>
      <c r="AI113" s="29">
        <v>0</v>
      </c>
      <c r="AJ113" s="29">
        <v>0</v>
      </c>
      <c r="AK113" s="13">
        <f t="shared" ref="AK113" si="727">AM113</f>
        <v>0</v>
      </c>
      <c r="AL113" s="29">
        <v>0</v>
      </c>
      <c r="AM113" s="29">
        <v>0</v>
      </c>
      <c r="AN113" s="29">
        <v>0</v>
      </c>
      <c r="AO113" s="13">
        <f t="shared" ref="AO113" si="728">AQ113</f>
        <v>0</v>
      </c>
      <c r="AP113" s="29">
        <v>0</v>
      </c>
      <c r="AQ113" s="29">
        <v>0</v>
      </c>
      <c r="AR113" s="29">
        <v>0</v>
      </c>
      <c r="AS113" s="13">
        <f t="shared" ref="AS113" si="729">AU113</f>
        <v>0</v>
      </c>
      <c r="AT113" s="29">
        <v>0</v>
      </c>
      <c r="AU113" s="29">
        <v>0</v>
      </c>
      <c r="AV113" s="29">
        <v>0</v>
      </c>
      <c r="AW113" s="13">
        <f t="shared" ref="AW113" si="730">AY113</f>
        <v>0</v>
      </c>
      <c r="AX113" s="29">
        <v>0</v>
      </c>
      <c r="AY113" s="29">
        <v>0</v>
      </c>
      <c r="AZ113" s="29">
        <v>0</v>
      </c>
    </row>
    <row r="114" spans="1:52" ht="63" x14ac:dyDescent="0.25">
      <c r="A114" s="10" t="s">
        <v>307</v>
      </c>
      <c r="B114" s="58" t="s">
        <v>322</v>
      </c>
      <c r="C114" s="41" t="s">
        <v>22</v>
      </c>
      <c r="D114" s="11" t="s">
        <v>54</v>
      </c>
      <c r="E114" s="13">
        <f t="shared" si="672"/>
        <v>2338.1999999999998</v>
      </c>
      <c r="F114" s="13">
        <f t="shared" si="673"/>
        <v>0</v>
      </c>
      <c r="G114" s="13">
        <f t="shared" si="674"/>
        <v>2338.1999999999998</v>
      </c>
      <c r="H114" s="13">
        <f t="shared" si="675"/>
        <v>0</v>
      </c>
      <c r="I114" s="13">
        <f t="shared" ref="I114" si="731">K114</f>
        <v>0</v>
      </c>
      <c r="J114" s="29">
        <v>0</v>
      </c>
      <c r="K114" s="13">
        <v>0</v>
      </c>
      <c r="L114" s="29">
        <v>0</v>
      </c>
      <c r="M114" s="13">
        <f t="shared" ref="M114" si="732">O114</f>
        <v>0</v>
      </c>
      <c r="N114" s="29">
        <v>0</v>
      </c>
      <c r="O114" s="36">
        <v>0</v>
      </c>
      <c r="P114" s="29">
        <v>0</v>
      </c>
      <c r="Q114" s="13">
        <f t="shared" ref="Q114" si="733">S114</f>
        <v>2338.1999999999998</v>
      </c>
      <c r="R114" s="49">
        <v>0</v>
      </c>
      <c r="S114" s="59">
        <v>2338.1999999999998</v>
      </c>
      <c r="T114" s="50">
        <v>0</v>
      </c>
      <c r="U114" s="13">
        <f t="shared" ref="U114" si="734">W114</f>
        <v>0</v>
      </c>
      <c r="V114" s="29">
        <v>0</v>
      </c>
      <c r="W114" s="36">
        <v>0</v>
      </c>
      <c r="X114" s="29">
        <v>0</v>
      </c>
      <c r="Y114" s="13">
        <f t="shared" ref="Y114" si="735">AA114</f>
        <v>0</v>
      </c>
      <c r="Z114" s="29">
        <v>0</v>
      </c>
      <c r="AA114" s="29">
        <v>0</v>
      </c>
      <c r="AB114" s="29">
        <v>0</v>
      </c>
      <c r="AC114" s="13">
        <f t="shared" ref="AC114" si="736">AE114</f>
        <v>0</v>
      </c>
      <c r="AD114" s="29">
        <v>0</v>
      </c>
      <c r="AE114" s="29">
        <v>0</v>
      </c>
      <c r="AF114" s="29">
        <v>0</v>
      </c>
      <c r="AG114" s="13">
        <f t="shared" ref="AG114" si="737">AI114</f>
        <v>0</v>
      </c>
      <c r="AH114" s="29">
        <v>0</v>
      </c>
      <c r="AI114" s="29">
        <v>0</v>
      </c>
      <c r="AJ114" s="29">
        <v>0</v>
      </c>
      <c r="AK114" s="13">
        <f t="shared" ref="AK114" si="738">AM114</f>
        <v>0</v>
      </c>
      <c r="AL114" s="29">
        <v>0</v>
      </c>
      <c r="AM114" s="29">
        <v>0</v>
      </c>
      <c r="AN114" s="29">
        <v>0</v>
      </c>
      <c r="AO114" s="13">
        <f t="shared" ref="AO114" si="739">AQ114</f>
        <v>0</v>
      </c>
      <c r="AP114" s="29">
        <v>0</v>
      </c>
      <c r="AQ114" s="29">
        <v>0</v>
      </c>
      <c r="AR114" s="29">
        <v>0</v>
      </c>
      <c r="AS114" s="13">
        <f t="shared" ref="AS114" si="740">AU114</f>
        <v>0</v>
      </c>
      <c r="AT114" s="29">
        <v>0</v>
      </c>
      <c r="AU114" s="29">
        <v>0</v>
      </c>
      <c r="AV114" s="29">
        <v>0</v>
      </c>
      <c r="AW114" s="13">
        <f t="shared" ref="AW114" si="741">AY114</f>
        <v>0</v>
      </c>
      <c r="AX114" s="29">
        <v>0</v>
      </c>
      <c r="AY114" s="29">
        <v>0</v>
      </c>
      <c r="AZ114" s="29">
        <v>0</v>
      </c>
    </row>
    <row r="115" spans="1:52" ht="94.5" x14ac:dyDescent="0.25">
      <c r="A115" s="10" t="s">
        <v>310</v>
      </c>
      <c r="B115" s="58" t="s">
        <v>382</v>
      </c>
      <c r="C115" s="41" t="s">
        <v>22</v>
      </c>
      <c r="D115" s="11" t="s">
        <v>54</v>
      </c>
      <c r="E115" s="13">
        <f t="shared" si="672"/>
        <v>598.70000000000005</v>
      </c>
      <c r="F115" s="13">
        <f t="shared" si="673"/>
        <v>0</v>
      </c>
      <c r="G115" s="13">
        <f t="shared" si="674"/>
        <v>598.70000000000005</v>
      </c>
      <c r="H115" s="13">
        <f t="shared" si="675"/>
        <v>0</v>
      </c>
      <c r="I115" s="13">
        <f t="shared" ref="I115" si="742">K115</f>
        <v>0</v>
      </c>
      <c r="J115" s="29">
        <v>0</v>
      </c>
      <c r="K115" s="13">
        <v>0</v>
      </c>
      <c r="L115" s="29">
        <v>0</v>
      </c>
      <c r="M115" s="13">
        <f t="shared" ref="M115" si="743">O115</f>
        <v>0</v>
      </c>
      <c r="N115" s="29">
        <v>0</v>
      </c>
      <c r="O115" s="36">
        <v>0</v>
      </c>
      <c r="P115" s="29">
        <v>0</v>
      </c>
      <c r="Q115" s="13">
        <f t="shared" ref="Q115" si="744">S115</f>
        <v>598.70000000000005</v>
      </c>
      <c r="R115" s="49">
        <v>0</v>
      </c>
      <c r="S115" s="59">
        <v>598.70000000000005</v>
      </c>
      <c r="T115" s="50">
        <v>0</v>
      </c>
      <c r="U115" s="13">
        <f t="shared" ref="U115" si="745">W115</f>
        <v>0</v>
      </c>
      <c r="V115" s="29">
        <v>0</v>
      </c>
      <c r="W115" s="36">
        <v>0</v>
      </c>
      <c r="X115" s="29">
        <v>0</v>
      </c>
      <c r="Y115" s="13">
        <f t="shared" ref="Y115" si="746">AA115</f>
        <v>0</v>
      </c>
      <c r="Z115" s="29">
        <v>0</v>
      </c>
      <c r="AA115" s="29">
        <v>0</v>
      </c>
      <c r="AB115" s="29">
        <v>0</v>
      </c>
      <c r="AC115" s="13">
        <f t="shared" ref="AC115" si="747">AE115</f>
        <v>0</v>
      </c>
      <c r="AD115" s="29">
        <v>0</v>
      </c>
      <c r="AE115" s="29">
        <v>0</v>
      </c>
      <c r="AF115" s="29">
        <v>0</v>
      </c>
      <c r="AG115" s="13">
        <f t="shared" ref="AG115" si="748">AI115</f>
        <v>0</v>
      </c>
      <c r="AH115" s="29">
        <v>0</v>
      </c>
      <c r="AI115" s="29">
        <v>0</v>
      </c>
      <c r="AJ115" s="29">
        <v>0</v>
      </c>
      <c r="AK115" s="13">
        <f t="shared" ref="AK115" si="749">AM115</f>
        <v>0</v>
      </c>
      <c r="AL115" s="29">
        <v>0</v>
      </c>
      <c r="AM115" s="29">
        <v>0</v>
      </c>
      <c r="AN115" s="29">
        <v>0</v>
      </c>
      <c r="AO115" s="13">
        <f t="shared" ref="AO115" si="750">AQ115</f>
        <v>0</v>
      </c>
      <c r="AP115" s="29">
        <v>0</v>
      </c>
      <c r="AQ115" s="29">
        <v>0</v>
      </c>
      <c r="AR115" s="29">
        <v>0</v>
      </c>
      <c r="AS115" s="13">
        <f t="shared" ref="AS115" si="751">AU115</f>
        <v>0</v>
      </c>
      <c r="AT115" s="29">
        <v>0</v>
      </c>
      <c r="AU115" s="29">
        <v>0</v>
      </c>
      <c r="AV115" s="29">
        <v>0</v>
      </c>
      <c r="AW115" s="13">
        <f t="shared" ref="AW115" si="752">AY115</f>
        <v>0</v>
      </c>
      <c r="AX115" s="29">
        <v>0</v>
      </c>
      <c r="AY115" s="29">
        <v>0</v>
      </c>
      <c r="AZ115" s="29">
        <v>0</v>
      </c>
    </row>
    <row r="116" spans="1:52" ht="126" x14ac:dyDescent="0.25">
      <c r="A116" s="10" t="s">
        <v>314</v>
      </c>
      <c r="B116" s="58" t="s">
        <v>341</v>
      </c>
      <c r="C116" s="41" t="s">
        <v>22</v>
      </c>
      <c r="D116" s="11" t="s">
        <v>54</v>
      </c>
      <c r="E116" s="13">
        <f t="shared" si="672"/>
        <v>600</v>
      </c>
      <c r="F116" s="13">
        <f t="shared" si="673"/>
        <v>0</v>
      </c>
      <c r="G116" s="13">
        <f t="shared" si="674"/>
        <v>600</v>
      </c>
      <c r="H116" s="13">
        <f t="shared" si="675"/>
        <v>0</v>
      </c>
      <c r="I116" s="13">
        <f t="shared" ref="I116" si="753">K116</f>
        <v>0</v>
      </c>
      <c r="J116" s="29">
        <v>0</v>
      </c>
      <c r="K116" s="13">
        <v>0</v>
      </c>
      <c r="L116" s="29">
        <v>0</v>
      </c>
      <c r="M116" s="13">
        <f t="shared" ref="M116" si="754">O116</f>
        <v>0</v>
      </c>
      <c r="N116" s="29">
        <v>0</v>
      </c>
      <c r="O116" s="36">
        <v>0</v>
      </c>
      <c r="P116" s="29">
        <v>0</v>
      </c>
      <c r="Q116" s="13">
        <f t="shared" ref="Q116" si="755">S116</f>
        <v>600</v>
      </c>
      <c r="R116" s="49">
        <v>0</v>
      </c>
      <c r="S116" s="62">
        <v>600</v>
      </c>
      <c r="T116" s="50">
        <v>0</v>
      </c>
      <c r="U116" s="13">
        <f t="shared" ref="U116" si="756">W116</f>
        <v>0</v>
      </c>
      <c r="V116" s="29">
        <v>0</v>
      </c>
      <c r="W116" s="36">
        <v>0</v>
      </c>
      <c r="X116" s="29">
        <v>0</v>
      </c>
      <c r="Y116" s="13">
        <f t="shared" ref="Y116" si="757">AA116</f>
        <v>0</v>
      </c>
      <c r="Z116" s="29">
        <v>0</v>
      </c>
      <c r="AA116" s="29">
        <v>0</v>
      </c>
      <c r="AB116" s="29">
        <v>0</v>
      </c>
      <c r="AC116" s="13">
        <f t="shared" ref="AC116" si="758">AE116</f>
        <v>0</v>
      </c>
      <c r="AD116" s="29">
        <v>0</v>
      </c>
      <c r="AE116" s="29">
        <v>0</v>
      </c>
      <c r="AF116" s="29">
        <v>0</v>
      </c>
      <c r="AG116" s="13">
        <f t="shared" ref="AG116" si="759">AI116</f>
        <v>0</v>
      </c>
      <c r="AH116" s="29">
        <v>0</v>
      </c>
      <c r="AI116" s="29">
        <v>0</v>
      </c>
      <c r="AJ116" s="29">
        <v>0</v>
      </c>
      <c r="AK116" s="13">
        <f t="shared" ref="AK116" si="760">AM116</f>
        <v>0</v>
      </c>
      <c r="AL116" s="29">
        <v>0</v>
      </c>
      <c r="AM116" s="29">
        <v>0</v>
      </c>
      <c r="AN116" s="29">
        <v>0</v>
      </c>
      <c r="AO116" s="13">
        <f t="shared" ref="AO116" si="761">AQ116</f>
        <v>0</v>
      </c>
      <c r="AP116" s="29">
        <v>0</v>
      </c>
      <c r="AQ116" s="29">
        <v>0</v>
      </c>
      <c r="AR116" s="29">
        <v>0</v>
      </c>
      <c r="AS116" s="13">
        <f t="shared" ref="AS116" si="762">AU116</f>
        <v>0</v>
      </c>
      <c r="AT116" s="29">
        <v>0</v>
      </c>
      <c r="AU116" s="29">
        <v>0</v>
      </c>
      <c r="AV116" s="29">
        <v>0</v>
      </c>
      <c r="AW116" s="13">
        <f t="shared" ref="AW116" si="763">AY116</f>
        <v>0</v>
      </c>
      <c r="AX116" s="29">
        <v>0</v>
      </c>
      <c r="AY116" s="29">
        <v>0</v>
      </c>
      <c r="AZ116" s="29">
        <v>0</v>
      </c>
    </row>
    <row r="117" spans="1:52" ht="110.25" x14ac:dyDescent="0.25">
      <c r="A117" s="10" t="s">
        <v>321</v>
      </c>
      <c r="B117" s="58" t="s">
        <v>347</v>
      </c>
      <c r="C117" s="41" t="s">
        <v>22</v>
      </c>
      <c r="D117" s="11" t="s">
        <v>54</v>
      </c>
      <c r="E117" s="13">
        <f t="shared" si="672"/>
        <v>492.3</v>
      </c>
      <c r="F117" s="13">
        <f t="shared" si="673"/>
        <v>0</v>
      </c>
      <c r="G117" s="13">
        <f t="shared" si="674"/>
        <v>492.3</v>
      </c>
      <c r="H117" s="13">
        <f t="shared" si="675"/>
        <v>0</v>
      </c>
      <c r="I117" s="13">
        <f t="shared" ref="I117" si="764">K117</f>
        <v>0</v>
      </c>
      <c r="J117" s="29">
        <v>0</v>
      </c>
      <c r="K117" s="13">
        <v>0</v>
      </c>
      <c r="L117" s="29">
        <v>0</v>
      </c>
      <c r="M117" s="13">
        <f t="shared" ref="M117" si="765">O117</f>
        <v>0</v>
      </c>
      <c r="N117" s="29">
        <v>0</v>
      </c>
      <c r="O117" s="36">
        <v>0</v>
      </c>
      <c r="P117" s="29">
        <v>0</v>
      </c>
      <c r="Q117" s="13">
        <f t="shared" ref="Q117" si="766">S117</f>
        <v>492.3</v>
      </c>
      <c r="R117" s="49">
        <v>0</v>
      </c>
      <c r="S117" s="62">
        <v>492.3</v>
      </c>
      <c r="T117" s="50">
        <v>0</v>
      </c>
      <c r="U117" s="13">
        <f t="shared" ref="U117" si="767">W117</f>
        <v>0</v>
      </c>
      <c r="V117" s="29">
        <v>0</v>
      </c>
      <c r="W117" s="36">
        <v>0</v>
      </c>
      <c r="X117" s="29">
        <v>0</v>
      </c>
      <c r="Y117" s="13">
        <f t="shared" ref="Y117" si="768">AA117</f>
        <v>0</v>
      </c>
      <c r="Z117" s="29">
        <v>0</v>
      </c>
      <c r="AA117" s="29">
        <v>0</v>
      </c>
      <c r="AB117" s="29">
        <v>0</v>
      </c>
      <c r="AC117" s="13">
        <f t="shared" ref="AC117" si="769">AE117</f>
        <v>0</v>
      </c>
      <c r="AD117" s="29">
        <v>0</v>
      </c>
      <c r="AE117" s="29">
        <v>0</v>
      </c>
      <c r="AF117" s="29">
        <v>0</v>
      </c>
      <c r="AG117" s="13">
        <f t="shared" ref="AG117" si="770">AI117</f>
        <v>0</v>
      </c>
      <c r="AH117" s="29">
        <v>0</v>
      </c>
      <c r="AI117" s="29">
        <v>0</v>
      </c>
      <c r="AJ117" s="29">
        <v>0</v>
      </c>
      <c r="AK117" s="13">
        <f t="shared" ref="AK117" si="771">AM117</f>
        <v>0</v>
      </c>
      <c r="AL117" s="29">
        <v>0</v>
      </c>
      <c r="AM117" s="29">
        <v>0</v>
      </c>
      <c r="AN117" s="29">
        <v>0</v>
      </c>
      <c r="AO117" s="13">
        <f t="shared" ref="AO117" si="772">AQ117</f>
        <v>0</v>
      </c>
      <c r="AP117" s="29">
        <v>0</v>
      </c>
      <c r="AQ117" s="29">
        <v>0</v>
      </c>
      <c r="AR117" s="29">
        <v>0</v>
      </c>
      <c r="AS117" s="13">
        <f t="shared" ref="AS117" si="773">AU117</f>
        <v>0</v>
      </c>
      <c r="AT117" s="29">
        <v>0</v>
      </c>
      <c r="AU117" s="29">
        <v>0</v>
      </c>
      <c r="AV117" s="29">
        <v>0</v>
      </c>
      <c r="AW117" s="13">
        <f t="shared" ref="AW117" si="774">AY117</f>
        <v>0</v>
      </c>
      <c r="AX117" s="29">
        <v>0</v>
      </c>
      <c r="AY117" s="29">
        <v>0</v>
      </c>
      <c r="AZ117" s="29">
        <v>0</v>
      </c>
    </row>
    <row r="118" spans="1:52" ht="94.5" x14ac:dyDescent="0.25">
      <c r="A118" s="10" t="s">
        <v>323</v>
      </c>
      <c r="B118" s="58" t="s">
        <v>348</v>
      </c>
      <c r="C118" s="41" t="s">
        <v>22</v>
      </c>
      <c r="D118" s="11" t="s">
        <v>54</v>
      </c>
      <c r="E118" s="13">
        <f t="shared" si="672"/>
        <v>208.3</v>
      </c>
      <c r="F118" s="13">
        <f t="shared" si="673"/>
        <v>0</v>
      </c>
      <c r="G118" s="13">
        <f t="shared" si="674"/>
        <v>208.3</v>
      </c>
      <c r="H118" s="13">
        <f t="shared" si="675"/>
        <v>0</v>
      </c>
      <c r="I118" s="13">
        <f t="shared" ref="I118" si="775">K118</f>
        <v>0</v>
      </c>
      <c r="J118" s="29">
        <v>0</v>
      </c>
      <c r="K118" s="13">
        <v>0</v>
      </c>
      <c r="L118" s="29">
        <v>0</v>
      </c>
      <c r="M118" s="13">
        <f t="shared" ref="M118" si="776">O118</f>
        <v>0</v>
      </c>
      <c r="N118" s="29">
        <v>0</v>
      </c>
      <c r="O118" s="36">
        <v>0</v>
      </c>
      <c r="P118" s="29">
        <v>0</v>
      </c>
      <c r="Q118" s="13">
        <f t="shared" ref="Q118" si="777">S118</f>
        <v>208.3</v>
      </c>
      <c r="R118" s="49">
        <v>0</v>
      </c>
      <c r="S118" s="62">
        <v>208.3</v>
      </c>
      <c r="T118" s="50">
        <v>0</v>
      </c>
      <c r="U118" s="13">
        <f t="shared" ref="U118" si="778">W118</f>
        <v>0</v>
      </c>
      <c r="V118" s="29">
        <v>0</v>
      </c>
      <c r="W118" s="36">
        <v>0</v>
      </c>
      <c r="X118" s="29">
        <v>0</v>
      </c>
      <c r="Y118" s="13">
        <f t="shared" ref="Y118" si="779">AA118</f>
        <v>0</v>
      </c>
      <c r="Z118" s="29">
        <v>0</v>
      </c>
      <c r="AA118" s="29">
        <v>0</v>
      </c>
      <c r="AB118" s="29">
        <v>0</v>
      </c>
      <c r="AC118" s="13">
        <f t="shared" ref="AC118" si="780">AE118</f>
        <v>0</v>
      </c>
      <c r="AD118" s="29">
        <v>0</v>
      </c>
      <c r="AE118" s="29">
        <v>0</v>
      </c>
      <c r="AF118" s="29">
        <v>0</v>
      </c>
      <c r="AG118" s="13">
        <f t="shared" ref="AG118" si="781">AI118</f>
        <v>0</v>
      </c>
      <c r="AH118" s="29">
        <v>0</v>
      </c>
      <c r="AI118" s="29">
        <v>0</v>
      </c>
      <c r="AJ118" s="29">
        <v>0</v>
      </c>
      <c r="AK118" s="13">
        <f t="shared" ref="AK118" si="782">AM118</f>
        <v>0</v>
      </c>
      <c r="AL118" s="29">
        <v>0</v>
      </c>
      <c r="AM118" s="29">
        <v>0</v>
      </c>
      <c r="AN118" s="29">
        <v>0</v>
      </c>
      <c r="AO118" s="13">
        <f t="shared" ref="AO118" si="783">AQ118</f>
        <v>0</v>
      </c>
      <c r="AP118" s="29">
        <v>0</v>
      </c>
      <c r="AQ118" s="29">
        <v>0</v>
      </c>
      <c r="AR118" s="29">
        <v>0</v>
      </c>
      <c r="AS118" s="13">
        <f t="shared" ref="AS118" si="784">AU118</f>
        <v>0</v>
      </c>
      <c r="AT118" s="29">
        <v>0</v>
      </c>
      <c r="AU118" s="29">
        <v>0</v>
      </c>
      <c r="AV118" s="29">
        <v>0</v>
      </c>
      <c r="AW118" s="13">
        <f t="shared" ref="AW118" si="785">AY118</f>
        <v>0</v>
      </c>
      <c r="AX118" s="29">
        <v>0</v>
      </c>
      <c r="AY118" s="29">
        <v>0</v>
      </c>
      <c r="AZ118" s="29">
        <v>0</v>
      </c>
    </row>
    <row r="119" spans="1:52" ht="94.5" x14ac:dyDescent="0.25">
      <c r="A119" s="10" t="s">
        <v>329</v>
      </c>
      <c r="B119" s="58" t="s">
        <v>332</v>
      </c>
      <c r="C119" s="41" t="s">
        <v>22</v>
      </c>
      <c r="D119" s="11" t="s">
        <v>54</v>
      </c>
      <c r="E119" s="13">
        <f t="shared" si="672"/>
        <v>122</v>
      </c>
      <c r="F119" s="13">
        <f t="shared" si="673"/>
        <v>0</v>
      </c>
      <c r="G119" s="13">
        <f t="shared" si="674"/>
        <v>122</v>
      </c>
      <c r="H119" s="13">
        <f t="shared" si="675"/>
        <v>0</v>
      </c>
      <c r="I119" s="13">
        <f t="shared" ref="I119:I122" si="786">K119</f>
        <v>0</v>
      </c>
      <c r="J119" s="29">
        <v>0</v>
      </c>
      <c r="K119" s="13">
        <v>0</v>
      </c>
      <c r="L119" s="29">
        <v>0</v>
      </c>
      <c r="M119" s="13">
        <f t="shared" ref="M119:M122" si="787">O119</f>
        <v>0</v>
      </c>
      <c r="N119" s="29">
        <v>0</v>
      </c>
      <c r="O119" s="36">
        <v>0</v>
      </c>
      <c r="P119" s="29">
        <v>0</v>
      </c>
      <c r="Q119" s="13">
        <f t="shared" ref="Q119:Q122" si="788">S119</f>
        <v>122</v>
      </c>
      <c r="R119" s="49">
        <v>0</v>
      </c>
      <c r="S119" s="66">
        <v>122</v>
      </c>
      <c r="T119" s="50">
        <v>0</v>
      </c>
      <c r="U119" s="13">
        <f t="shared" ref="U119:U122" si="789">W119</f>
        <v>0</v>
      </c>
      <c r="V119" s="29">
        <v>0</v>
      </c>
      <c r="W119" s="36">
        <v>0</v>
      </c>
      <c r="X119" s="29">
        <v>0</v>
      </c>
      <c r="Y119" s="13">
        <f t="shared" ref="Y119:Y122" si="790">AA119</f>
        <v>0</v>
      </c>
      <c r="Z119" s="29">
        <v>0</v>
      </c>
      <c r="AA119" s="29">
        <v>0</v>
      </c>
      <c r="AB119" s="29">
        <v>0</v>
      </c>
      <c r="AC119" s="13">
        <f t="shared" ref="AC119:AC122" si="791">AE119</f>
        <v>0</v>
      </c>
      <c r="AD119" s="29">
        <v>0</v>
      </c>
      <c r="AE119" s="29">
        <v>0</v>
      </c>
      <c r="AF119" s="29">
        <v>0</v>
      </c>
      <c r="AG119" s="13">
        <f t="shared" ref="AG119:AG122" si="792">AI119</f>
        <v>0</v>
      </c>
      <c r="AH119" s="29">
        <v>0</v>
      </c>
      <c r="AI119" s="29">
        <v>0</v>
      </c>
      <c r="AJ119" s="29">
        <v>0</v>
      </c>
      <c r="AK119" s="13">
        <f t="shared" ref="AK119:AK122" si="793">AM119</f>
        <v>0</v>
      </c>
      <c r="AL119" s="29">
        <v>0</v>
      </c>
      <c r="AM119" s="29">
        <v>0</v>
      </c>
      <c r="AN119" s="29">
        <v>0</v>
      </c>
      <c r="AO119" s="13">
        <f t="shared" ref="AO119:AO122" si="794">AQ119</f>
        <v>0</v>
      </c>
      <c r="AP119" s="29">
        <v>0</v>
      </c>
      <c r="AQ119" s="29">
        <v>0</v>
      </c>
      <c r="AR119" s="29">
        <v>0</v>
      </c>
      <c r="AS119" s="13">
        <f t="shared" ref="AS119:AS122" si="795">AU119</f>
        <v>0</v>
      </c>
      <c r="AT119" s="29">
        <v>0</v>
      </c>
      <c r="AU119" s="29">
        <v>0</v>
      </c>
      <c r="AV119" s="29">
        <v>0</v>
      </c>
      <c r="AW119" s="13">
        <f t="shared" ref="AW119:AW122" si="796">AY119</f>
        <v>0</v>
      </c>
      <c r="AX119" s="29">
        <v>0</v>
      </c>
      <c r="AY119" s="29">
        <v>0</v>
      </c>
      <c r="AZ119" s="29">
        <v>0</v>
      </c>
    </row>
    <row r="120" spans="1:52" ht="110.25" x14ac:dyDescent="0.25">
      <c r="A120" s="10" t="s">
        <v>330</v>
      </c>
      <c r="B120" s="58" t="s">
        <v>333</v>
      </c>
      <c r="C120" s="41" t="s">
        <v>22</v>
      </c>
      <c r="D120" s="11" t="s">
        <v>54</v>
      </c>
      <c r="E120" s="13">
        <f t="shared" si="672"/>
        <v>113.8</v>
      </c>
      <c r="F120" s="13">
        <f t="shared" si="673"/>
        <v>0</v>
      </c>
      <c r="G120" s="13">
        <f t="shared" si="674"/>
        <v>113.8</v>
      </c>
      <c r="H120" s="13">
        <f t="shared" si="675"/>
        <v>0</v>
      </c>
      <c r="I120" s="13">
        <f t="shared" si="786"/>
        <v>0</v>
      </c>
      <c r="J120" s="29">
        <v>0</v>
      </c>
      <c r="K120" s="13">
        <v>0</v>
      </c>
      <c r="L120" s="29">
        <v>0</v>
      </c>
      <c r="M120" s="13">
        <f t="shared" si="787"/>
        <v>0</v>
      </c>
      <c r="N120" s="29">
        <v>0</v>
      </c>
      <c r="O120" s="36">
        <v>0</v>
      </c>
      <c r="P120" s="29">
        <v>0</v>
      </c>
      <c r="Q120" s="13">
        <f t="shared" si="788"/>
        <v>113.8</v>
      </c>
      <c r="R120" s="49">
        <v>0</v>
      </c>
      <c r="S120" s="66">
        <v>113.8</v>
      </c>
      <c r="T120" s="50">
        <v>0</v>
      </c>
      <c r="U120" s="13">
        <f t="shared" si="789"/>
        <v>0</v>
      </c>
      <c r="V120" s="29">
        <v>0</v>
      </c>
      <c r="W120" s="36">
        <v>0</v>
      </c>
      <c r="X120" s="29">
        <v>0</v>
      </c>
      <c r="Y120" s="13">
        <f t="shared" si="790"/>
        <v>0</v>
      </c>
      <c r="Z120" s="29">
        <v>0</v>
      </c>
      <c r="AA120" s="29">
        <v>0</v>
      </c>
      <c r="AB120" s="29">
        <v>0</v>
      </c>
      <c r="AC120" s="13">
        <f t="shared" si="791"/>
        <v>0</v>
      </c>
      <c r="AD120" s="29">
        <v>0</v>
      </c>
      <c r="AE120" s="29">
        <v>0</v>
      </c>
      <c r="AF120" s="29">
        <v>0</v>
      </c>
      <c r="AG120" s="13">
        <f t="shared" si="792"/>
        <v>0</v>
      </c>
      <c r="AH120" s="29">
        <v>0</v>
      </c>
      <c r="AI120" s="29">
        <v>0</v>
      </c>
      <c r="AJ120" s="29">
        <v>0</v>
      </c>
      <c r="AK120" s="13">
        <f t="shared" si="793"/>
        <v>0</v>
      </c>
      <c r="AL120" s="29">
        <v>0</v>
      </c>
      <c r="AM120" s="29">
        <v>0</v>
      </c>
      <c r="AN120" s="29">
        <v>0</v>
      </c>
      <c r="AO120" s="13">
        <f t="shared" si="794"/>
        <v>0</v>
      </c>
      <c r="AP120" s="29">
        <v>0</v>
      </c>
      <c r="AQ120" s="29">
        <v>0</v>
      </c>
      <c r="AR120" s="29">
        <v>0</v>
      </c>
      <c r="AS120" s="13">
        <f t="shared" si="795"/>
        <v>0</v>
      </c>
      <c r="AT120" s="29">
        <v>0</v>
      </c>
      <c r="AU120" s="29">
        <v>0</v>
      </c>
      <c r="AV120" s="29">
        <v>0</v>
      </c>
      <c r="AW120" s="13">
        <f t="shared" si="796"/>
        <v>0</v>
      </c>
      <c r="AX120" s="29">
        <v>0</v>
      </c>
      <c r="AY120" s="29">
        <v>0</v>
      </c>
      <c r="AZ120" s="29">
        <v>0</v>
      </c>
    </row>
    <row r="121" spans="1:52" ht="94.5" x14ac:dyDescent="0.25">
      <c r="A121" s="10" t="s">
        <v>331</v>
      </c>
      <c r="B121" s="58" t="s">
        <v>334</v>
      </c>
      <c r="C121" s="41" t="s">
        <v>22</v>
      </c>
      <c r="D121" s="11" t="s">
        <v>54</v>
      </c>
      <c r="E121" s="13">
        <f t="shared" si="672"/>
        <v>100.7</v>
      </c>
      <c r="F121" s="13">
        <f t="shared" si="673"/>
        <v>0</v>
      </c>
      <c r="G121" s="13">
        <f t="shared" si="674"/>
        <v>100.7</v>
      </c>
      <c r="H121" s="13">
        <f t="shared" si="675"/>
        <v>0</v>
      </c>
      <c r="I121" s="13">
        <f t="shared" si="786"/>
        <v>0</v>
      </c>
      <c r="J121" s="29">
        <v>0</v>
      </c>
      <c r="K121" s="13">
        <v>0</v>
      </c>
      <c r="L121" s="29">
        <v>0</v>
      </c>
      <c r="M121" s="13">
        <f t="shared" si="787"/>
        <v>0</v>
      </c>
      <c r="N121" s="29">
        <v>0</v>
      </c>
      <c r="O121" s="36">
        <v>0</v>
      </c>
      <c r="P121" s="29">
        <v>0</v>
      </c>
      <c r="Q121" s="13">
        <f t="shared" si="788"/>
        <v>100.7</v>
      </c>
      <c r="R121" s="49">
        <v>0</v>
      </c>
      <c r="S121" s="66">
        <v>100.7</v>
      </c>
      <c r="T121" s="50">
        <v>0</v>
      </c>
      <c r="U121" s="13">
        <f t="shared" si="789"/>
        <v>0</v>
      </c>
      <c r="V121" s="29">
        <v>0</v>
      </c>
      <c r="W121" s="36">
        <v>0</v>
      </c>
      <c r="X121" s="29">
        <v>0</v>
      </c>
      <c r="Y121" s="13">
        <f t="shared" si="790"/>
        <v>0</v>
      </c>
      <c r="Z121" s="29">
        <v>0</v>
      </c>
      <c r="AA121" s="29">
        <v>0</v>
      </c>
      <c r="AB121" s="29">
        <v>0</v>
      </c>
      <c r="AC121" s="13">
        <f t="shared" si="791"/>
        <v>0</v>
      </c>
      <c r="AD121" s="29">
        <v>0</v>
      </c>
      <c r="AE121" s="29">
        <v>0</v>
      </c>
      <c r="AF121" s="29">
        <v>0</v>
      </c>
      <c r="AG121" s="13">
        <f t="shared" si="792"/>
        <v>0</v>
      </c>
      <c r="AH121" s="29">
        <v>0</v>
      </c>
      <c r="AI121" s="29">
        <v>0</v>
      </c>
      <c r="AJ121" s="29">
        <v>0</v>
      </c>
      <c r="AK121" s="13">
        <f t="shared" si="793"/>
        <v>0</v>
      </c>
      <c r="AL121" s="29">
        <v>0</v>
      </c>
      <c r="AM121" s="29">
        <v>0</v>
      </c>
      <c r="AN121" s="29">
        <v>0</v>
      </c>
      <c r="AO121" s="13">
        <f t="shared" si="794"/>
        <v>0</v>
      </c>
      <c r="AP121" s="29">
        <v>0</v>
      </c>
      <c r="AQ121" s="29">
        <v>0</v>
      </c>
      <c r="AR121" s="29">
        <v>0</v>
      </c>
      <c r="AS121" s="13">
        <f t="shared" si="795"/>
        <v>0</v>
      </c>
      <c r="AT121" s="29">
        <v>0</v>
      </c>
      <c r="AU121" s="29">
        <v>0</v>
      </c>
      <c r="AV121" s="29">
        <v>0</v>
      </c>
      <c r="AW121" s="13">
        <f t="shared" si="796"/>
        <v>0</v>
      </c>
      <c r="AX121" s="29">
        <v>0</v>
      </c>
      <c r="AY121" s="29">
        <v>0</v>
      </c>
      <c r="AZ121" s="29">
        <v>0</v>
      </c>
    </row>
    <row r="122" spans="1:52" ht="94.5" x14ac:dyDescent="0.25">
      <c r="A122" s="10" t="s">
        <v>339</v>
      </c>
      <c r="B122" s="58" t="s">
        <v>335</v>
      </c>
      <c r="C122" s="41" t="s">
        <v>22</v>
      </c>
      <c r="D122" s="11" t="s">
        <v>54</v>
      </c>
      <c r="E122" s="13">
        <f t="shared" si="672"/>
        <v>123.8</v>
      </c>
      <c r="F122" s="13">
        <f t="shared" si="673"/>
        <v>0</v>
      </c>
      <c r="G122" s="13">
        <f t="shared" si="674"/>
        <v>123.8</v>
      </c>
      <c r="H122" s="13">
        <f t="shared" si="675"/>
        <v>0</v>
      </c>
      <c r="I122" s="13">
        <f t="shared" si="786"/>
        <v>0</v>
      </c>
      <c r="J122" s="29">
        <v>0</v>
      </c>
      <c r="K122" s="13">
        <v>0</v>
      </c>
      <c r="L122" s="29">
        <v>0</v>
      </c>
      <c r="M122" s="13">
        <f t="shared" si="787"/>
        <v>0</v>
      </c>
      <c r="N122" s="29">
        <v>0</v>
      </c>
      <c r="O122" s="36">
        <v>0</v>
      </c>
      <c r="P122" s="29">
        <v>0</v>
      </c>
      <c r="Q122" s="13">
        <f t="shared" si="788"/>
        <v>123.8</v>
      </c>
      <c r="R122" s="49">
        <v>0</v>
      </c>
      <c r="S122" s="66">
        <v>123.8</v>
      </c>
      <c r="T122" s="50">
        <v>0</v>
      </c>
      <c r="U122" s="13">
        <f t="shared" si="789"/>
        <v>0</v>
      </c>
      <c r="V122" s="29">
        <v>0</v>
      </c>
      <c r="W122" s="36">
        <v>0</v>
      </c>
      <c r="X122" s="29">
        <v>0</v>
      </c>
      <c r="Y122" s="13">
        <f t="shared" si="790"/>
        <v>0</v>
      </c>
      <c r="Z122" s="29">
        <v>0</v>
      </c>
      <c r="AA122" s="29">
        <v>0</v>
      </c>
      <c r="AB122" s="29">
        <v>0</v>
      </c>
      <c r="AC122" s="13">
        <f t="shared" si="791"/>
        <v>0</v>
      </c>
      <c r="AD122" s="29">
        <v>0</v>
      </c>
      <c r="AE122" s="29">
        <v>0</v>
      </c>
      <c r="AF122" s="29">
        <v>0</v>
      </c>
      <c r="AG122" s="13">
        <f t="shared" si="792"/>
        <v>0</v>
      </c>
      <c r="AH122" s="29">
        <v>0</v>
      </c>
      <c r="AI122" s="29">
        <v>0</v>
      </c>
      <c r="AJ122" s="29">
        <v>0</v>
      </c>
      <c r="AK122" s="13">
        <f t="shared" si="793"/>
        <v>0</v>
      </c>
      <c r="AL122" s="29">
        <v>0</v>
      </c>
      <c r="AM122" s="29">
        <v>0</v>
      </c>
      <c r="AN122" s="29">
        <v>0</v>
      </c>
      <c r="AO122" s="13">
        <f t="shared" si="794"/>
        <v>0</v>
      </c>
      <c r="AP122" s="29">
        <v>0</v>
      </c>
      <c r="AQ122" s="29">
        <v>0</v>
      </c>
      <c r="AR122" s="29">
        <v>0</v>
      </c>
      <c r="AS122" s="13">
        <f t="shared" si="795"/>
        <v>0</v>
      </c>
      <c r="AT122" s="29">
        <v>0</v>
      </c>
      <c r="AU122" s="29">
        <v>0</v>
      </c>
      <c r="AV122" s="29">
        <v>0</v>
      </c>
      <c r="AW122" s="13">
        <f t="shared" si="796"/>
        <v>0</v>
      </c>
      <c r="AX122" s="29">
        <v>0</v>
      </c>
      <c r="AY122" s="29">
        <v>0</v>
      </c>
      <c r="AZ122" s="29">
        <v>0</v>
      </c>
    </row>
    <row r="123" spans="1:52" ht="78.75" x14ac:dyDescent="0.25">
      <c r="A123" s="10" t="s">
        <v>340</v>
      </c>
      <c r="B123" s="58" t="s">
        <v>359</v>
      </c>
      <c r="C123" s="41" t="s">
        <v>22</v>
      </c>
      <c r="D123" s="11" t="s">
        <v>54</v>
      </c>
      <c r="E123" s="13">
        <f t="shared" si="672"/>
        <v>170</v>
      </c>
      <c r="F123" s="13">
        <f t="shared" si="673"/>
        <v>0</v>
      </c>
      <c r="G123" s="13">
        <f t="shared" si="674"/>
        <v>170</v>
      </c>
      <c r="H123" s="13">
        <f t="shared" si="675"/>
        <v>0</v>
      </c>
      <c r="I123" s="13">
        <f t="shared" ref="I123:I124" si="797">K123</f>
        <v>0</v>
      </c>
      <c r="J123" s="29">
        <v>0</v>
      </c>
      <c r="K123" s="13">
        <v>0</v>
      </c>
      <c r="L123" s="29">
        <v>0</v>
      </c>
      <c r="M123" s="13">
        <f t="shared" ref="M123:M124" si="798">O123</f>
        <v>0</v>
      </c>
      <c r="N123" s="29">
        <v>0</v>
      </c>
      <c r="O123" s="36">
        <v>0</v>
      </c>
      <c r="P123" s="29">
        <v>0</v>
      </c>
      <c r="Q123" s="13">
        <f t="shared" ref="Q123:Q124" si="799">S123</f>
        <v>170</v>
      </c>
      <c r="R123" s="49">
        <v>0</v>
      </c>
      <c r="S123" s="66">
        <v>170</v>
      </c>
      <c r="T123" s="50">
        <v>0</v>
      </c>
      <c r="U123" s="13">
        <f t="shared" ref="U123:U124" si="800">W123</f>
        <v>0</v>
      </c>
      <c r="V123" s="29">
        <v>0</v>
      </c>
      <c r="W123" s="36">
        <v>0</v>
      </c>
      <c r="X123" s="29">
        <v>0</v>
      </c>
      <c r="Y123" s="13">
        <f t="shared" ref="Y123:Y124" si="801">AA123</f>
        <v>0</v>
      </c>
      <c r="Z123" s="29">
        <v>0</v>
      </c>
      <c r="AA123" s="29">
        <v>0</v>
      </c>
      <c r="AB123" s="29">
        <v>0</v>
      </c>
      <c r="AC123" s="13">
        <f t="shared" ref="AC123:AC124" si="802">AE123</f>
        <v>0</v>
      </c>
      <c r="AD123" s="29">
        <v>0</v>
      </c>
      <c r="AE123" s="29">
        <v>0</v>
      </c>
      <c r="AF123" s="29">
        <v>0</v>
      </c>
      <c r="AG123" s="13">
        <f t="shared" ref="AG123:AG124" si="803">AI123</f>
        <v>0</v>
      </c>
      <c r="AH123" s="29">
        <v>0</v>
      </c>
      <c r="AI123" s="29">
        <v>0</v>
      </c>
      <c r="AJ123" s="29">
        <v>0</v>
      </c>
      <c r="AK123" s="13">
        <f t="shared" ref="AK123:AK124" si="804">AM123</f>
        <v>0</v>
      </c>
      <c r="AL123" s="29">
        <v>0</v>
      </c>
      <c r="AM123" s="29">
        <v>0</v>
      </c>
      <c r="AN123" s="29">
        <v>0</v>
      </c>
      <c r="AO123" s="13">
        <f t="shared" ref="AO123:AO124" si="805">AQ123</f>
        <v>0</v>
      </c>
      <c r="AP123" s="29">
        <v>0</v>
      </c>
      <c r="AQ123" s="29">
        <v>0</v>
      </c>
      <c r="AR123" s="29">
        <v>0</v>
      </c>
      <c r="AS123" s="13">
        <f t="shared" ref="AS123:AS124" si="806">AU123</f>
        <v>0</v>
      </c>
      <c r="AT123" s="29">
        <v>0</v>
      </c>
      <c r="AU123" s="29">
        <v>0</v>
      </c>
      <c r="AV123" s="29">
        <v>0</v>
      </c>
      <c r="AW123" s="13">
        <f t="shared" ref="AW123:AW124" si="807">AY123</f>
        <v>0</v>
      </c>
      <c r="AX123" s="29">
        <v>0</v>
      </c>
      <c r="AY123" s="29">
        <v>0</v>
      </c>
      <c r="AZ123" s="29">
        <v>0</v>
      </c>
    </row>
    <row r="124" spans="1:52" ht="78.75" x14ac:dyDescent="0.25">
      <c r="A124" s="10" t="s">
        <v>357</v>
      </c>
      <c r="B124" s="58" t="s">
        <v>360</v>
      </c>
      <c r="C124" s="41" t="s">
        <v>22</v>
      </c>
      <c r="D124" s="11" t="s">
        <v>54</v>
      </c>
      <c r="E124" s="13">
        <f t="shared" si="672"/>
        <v>170</v>
      </c>
      <c r="F124" s="13">
        <f t="shared" si="673"/>
        <v>0</v>
      </c>
      <c r="G124" s="13">
        <f t="shared" si="674"/>
        <v>170</v>
      </c>
      <c r="H124" s="13">
        <f t="shared" si="675"/>
        <v>0</v>
      </c>
      <c r="I124" s="13">
        <f t="shared" si="797"/>
        <v>0</v>
      </c>
      <c r="J124" s="29">
        <v>0</v>
      </c>
      <c r="K124" s="13">
        <v>0</v>
      </c>
      <c r="L124" s="29">
        <v>0</v>
      </c>
      <c r="M124" s="13">
        <f t="shared" si="798"/>
        <v>0</v>
      </c>
      <c r="N124" s="29">
        <v>0</v>
      </c>
      <c r="O124" s="36">
        <v>0</v>
      </c>
      <c r="P124" s="29">
        <v>0</v>
      </c>
      <c r="Q124" s="13">
        <f t="shared" si="799"/>
        <v>170</v>
      </c>
      <c r="R124" s="49">
        <v>0</v>
      </c>
      <c r="S124" s="66">
        <v>170</v>
      </c>
      <c r="T124" s="50">
        <v>0</v>
      </c>
      <c r="U124" s="13">
        <f t="shared" si="800"/>
        <v>0</v>
      </c>
      <c r="V124" s="29">
        <v>0</v>
      </c>
      <c r="W124" s="36">
        <v>0</v>
      </c>
      <c r="X124" s="29">
        <v>0</v>
      </c>
      <c r="Y124" s="13">
        <f t="shared" si="801"/>
        <v>0</v>
      </c>
      <c r="Z124" s="29">
        <v>0</v>
      </c>
      <c r="AA124" s="29">
        <v>0</v>
      </c>
      <c r="AB124" s="29">
        <v>0</v>
      </c>
      <c r="AC124" s="13">
        <f t="shared" si="802"/>
        <v>0</v>
      </c>
      <c r="AD124" s="29">
        <v>0</v>
      </c>
      <c r="AE124" s="29">
        <v>0</v>
      </c>
      <c r="AF124" s="29">
        <v>0</v>
      </c>
      <c r="AG124" s="13">
        <f t="shared" si="803"/>
        <v>0</v>
      </c>
      <c r="AH124" s="29">
        <v>0</v>
      </c>
      <c r="AI124" s="29">
        <v>0</v>
      </c>
      <c r="AJ124" s="29">
        <v>0</v>
      </c>
      <c r="AK124" s="13">
        <f t="shared" si="804"/>
        <v>0</v>
      </c>
      <c r="AL124" s="29">
        <v>0</v>
      </c>
      <c r="AM124" s="29">
        <v>0</v>
      </c>
      <c r="AN124" s="29">
        <v>0</v>
      </c>
      <c r="AO124" s="13">
        <f t="shared" si="805"/>
        <v>0</v>
      </c>
      <c r="AP124" s="29">
        <v>0</v>
      </c>
      <c r="AQ124" s="29">
        <v>0</v>
      </c>
      <c r="AR124" s="29">
        <v>0</v>
      </c>
      <c r="AS124" s="13">
        <f t="shared" si="806"/>
        <v>0</v>
      </c>
      <c r="AT124" s="29">
        <v>0</v>
      </c>
      <c r="AU124" s="29">
        <v>0</v>
      </c>
      <c r="AV124" s="29">
        <v>0</v>
      </c>
      <c r="AW124" s="13">
        <f t="shared" si="807"/>
        <v>0</v>
      </c>
      <c r="AX124" s="29">
        <v>0</v>
      </c>
      <c r="AY124" s="29">
        <v>0</v>
      </c>
      <c r="AZ124" s="29">
        <v>0</v>
      </c>
    </row>
    <row r="125" spans="1:52" ht="78.75" x14ac:dyDescent="0.25">
      <c r="A125" s="10" t="s">
        <v>358</v>
      </c>
      <c r="B125" s="58" t="s">
        <v>362</v>
      </c>
      <c r="C125" s="41" t="s">
        <v>22</v>
      </c>
      <c r="D125" s="11" t="s">
        <v>54</v>
      </c>
      <c r="E125" s="13">
        <f t="shared" si="672"/>
        <v>515</v>
      </c>
      <c r="F125" s="13">
        <f t="shared" si="673"/>
        <v>0</v>
      </c>
      <c r="G125" s="13">
        <f t="shared" si="674"/>
        <v>515</v>
      </c>
      <c r="H125" s="13">
        <f t="shared" si="675"/>
        <v>0</v>
      </c>
      <c r="I125" s="13">
        <f t="shared" ref="I125" si="808">K125</f>
        <v>0</v>
      </c>
      <c r="J125" s="29">
        <v>0</v>
      </c>
      <c r="K125" s="13">
        <v>0</v>
      </c>
      <c r="L125" s="29">
        <v>0</v>
      </c>
      <c r="M125" s="13">
        <f t="shared" ref="M125" si="809">O125</f>
        <v>0</v>
      </c>
      <c r="N125" s="29">
        <v>0</v>
      </c>
      <c r="O125" s="36">
        <v>0</v>
      </c>
      <c r="P125" s="29">
        <v>0</v>
      </c>
      <c r="Q125" s="13">
        <f t="shared" ref="Q125" si="810">S125</f>
        <v>515</v>
      </c>
      <c r="R125" s="49">
        <v>0</v>
      </c>
      <c r="S125" s="66">
        <v>515</v>
      </c>
      <c r="T125" s="50">
        <v>0</v>
      </c>
      <c r="U125" s="13">
        <f t="shared" ref="U125" si="811">W125</f>
        <v>0</v>
      </c>
      <c r="V125" s="29">
        <v>0</v>
      </c>
      <c r="W125" s="36">
        <v>0</v>
      </c>
      <c r="X125" s="29">
        <v>0</v>
      </c>
      <c r="Y125" s="13">
        <f t="shared" ref="Y125" si="812">AA125</f>
        <v>0</v>
      </c>
      <c r="Z125" s="29">
        <v>0</v>
      </c>
      <c r="AA125" s="29">
        <v>0</v>
      </c>
      <c r="AB125" s="29">
        <v>0</v>
      </c>
      <c r="AC125" s="13">
        <f t="shared" ref="AC125" si="813">AE125</f>
        <v>0</v>
      </c>
      <c r="AD125" s="29">
        <v>0</v>
      </c>
      <c r="AE125" s="29">
        <v>0</v>
      </c>
      <c r="AF125" s="29">
        <v>0</v>
      </c>
      <c r="AG125" s="13">
        <f t="shared" ref="AG125" si="814">AI125</f>
        <v>0</v>
      </c>
      <c r="AH125" s="29">
        <v>0</v>
      </c>
      <c r="AI125" s="29">
        <v>0</v>
      </c>
      <c r="AJ125" s="29">
        <v>0</v>
      </c>
      <c r="AK125" s="13">
        <f t="shared" ref="AK125" si="815">AM125</f>
        <v>0</v>
      </c>
      <c r="AL125" s="29">
        <v>0</v>
      </c>
      <c r="AM125" s="29">
        <v>0</v>
      </c>
      <c r="AN125" s="29">
        <v>0</v>
      </c>
      <c r="AO125" s="13">
        <f t="shared" ref="AO125" si="816">AQ125</f>
        <v>0</v>
      </c>
      <c r="AP125" s="29">
        <v>0</v>
      </c>
      <c r="AQ125" s="29">
        <v>0</v>
      </c>
      <c r="AR125" s="29">
        <v>0</v>
      </c>
      <c r="AS125" s="13">
        <f t="shared" ref="AS125" si="817">AU125</f>
        <v>0</v>
      </c>
      <c r="AT125" s="29">
        <v>0</v>
      </c>
      <c r="AU125" s="29">
        <v>0</v>
      </c>
      <c r="AV125" s="29">
        <v>0</v>
      </c>
      <c r="AW125" s="13">
        <f t="shared" ref="AW125" si="818">AY125</f>
        <v>0</v>
      </c>
      <c r="AX125" s="29">
        <v>0</v>
      </c>
      <c r="AY125" s="29">
        <v>0</v>
      </c>
      <c r="AZ125" s="29">
        <v>0</v>
      </c>
    </row>
    <row r="126" spans="1:52" ht="63" x14ac:dyDescent="0.25">
      <c r="A126" s="10" t="s">
        <v>361</v>
      </c>
      <c r="B126" s="58" t="s">
        <v>364</v>
      </c>
      <c r="C126" s="41" t="s">
        <v>22</v>
      </c>
      <c r="D126" s="11" t="s">
        <v>54</v>
      </c>
      <c r="E126" s="13">
        <f t="shared" si="672"/>
        <v>492.1</v>
      </c>
      <c r="F126" s="13">
        <f t="shared" si="673"/>
        <v>0</v>
      </c>
      <c r="G126" s="13">
        <f t="shared" si="674"/>
        <v>492.1</v>
      </c>
      <c r="H126" s="13">
        <f t="shared" si="675"/>
        <v>0</v>
      </c>
      <c r="I126" s="13">
        <f t="shared" ref="I126" si="819">K126</f>
        <v>0</v>
      </c>
      <c r="J126" s="29">
        <v>0</v>
      </c>
      <c r="K126" s="13">
        <v>0</v>
      </c>
      <c r="L126" s="29">
        <v>0</v>
      </c>
      <c r="M126" s="13">
        <f t="shared" ref="M126" si="820">O126</f>
        <v>0</v>
      </c>
      <c r="N126" s="29">
        <v>0</v>
      </c>
      <c r="O126" s="36">
        <v>0</v>
      </c>
      <c r="P126" s="29">
        <v>0</v>
      </c>
      <c r="Q126" s="13">
        <f t="shared" ref="Q126" si="821">S126</f>
        <v>492.1</v>
      </c>
      <c r="R126" s="49">
        <v>0</v>
      </c>
      <c r="S126" s="66">
        <v>492.1</v>
      </c>
      <c r="T126" s="50">
        <v>0</v>
      </c>
      <c r="U126" s="13">
        <f t="shared" ref="U126" si="822">W126</f>
        <v>0</v>
      </c>
      <c r="V126" s="29">
        <v>0</v>
      </c>
      <c r="W126" s="36">
        <v>0</v>
      </c>
      <c r="X126" s="29">
        <v>0</v>
      </c>
      <c r="Y126" s="13">
        <f t="shared" ref="Y126" si="823">AA126</f>
        <v>0</v>
      </c>
      <c r="Z126" s="29">
        <v>0</v>
      </c>
      <c r="AA126" s="29">
        <v>0</v>
      </c>
      <c r="AB126" s="29">
        <v>0</v>
      </c>
      <c r="AC126" s="13">
        <f t="shared" ref="AC126" si="824">AE126</f>
        <v>0</v>
      </c>
      <c r="AD126" s="29">
        <v>0</v>
      </c>
      <c r="AE126" s="29">
        <v>0</v>
      </c>
      <c r="AF126" s="29">
        <v>0</v>
      </c>
      <c r="AG126" s="13">
        <f t="shared" ref="AG126" si="825">AI126</f>
        <v>0</v>
      </c>
      <c r="AH126" s="29">
        <v>0</v>
      </c>
      <c r="AI126" s="29">
        <v>0</v>
      </c>
      <c r="AJ126" s="29">
        <v>0</v>
      </c>
      <c r="AK126" s="13">
        <f t="shared" ref="AK126" si="826">AM126</f>
        <v>0</v>
      </c>
      <c r="AL126" s="29">
        <v>0</v>
      </c>
      <c r="AM126" s="29">
        <v>0</v>
      </c>
      <c r="AN126" s="29">
        <v>0</v>
      </c>
      <c r="AO126" s="13">
        <f t="shared" ref="AO126" si="827">AQ126</f>
        <v>0</v>
      </c>
      <c r="AP126" s="29">
        <v>0</v>
      </c>
      <c r="AQ126" s="29">
        <v>0</v>
      </c>
      <c r="AR126" s="29">
        <v>0</v>
      </c>
      <c r="AS126" s="13">
        <f t="shared" ref="AS126" si="828">AU126</f>
        <v>0</v>
      </c>
      <c r="AT126" s="29">
        <v>0</v>
      </c>
      <c r="AU126" s="29">
        <v>0</v>
      </c>
      <c r="AV126" s="29">
        <v>0</v>
      </c>
      <c r="AW126" s="13">
        <f t="shared" ref="AW126" si="829">AY126</f>
        <v>0</v>
      </c>
      <c r="AX126" s="29">
        <v>0</v>
      </c>
      <c r="AY126" s="29">
        <v>0</v>
      </c>
      <c r="AZ126" s="29">
        <v>0</v>
      </c>
    </row>
    <row r="127" spans="1:52" ht="78.75" x14ac:dyDescent="0.25">
      <c r="A127" s="10" t="s">
        <v>367</v>
      </c>
      <c r="B127" s="68" t="s">
        <v>373</v>
      </c>
      <c r="C127" s="41" t="s">
        <v>22</v>
      </c>
      <c r="D127" s="11" t="s">
        <v>54</v>
      </c>
      <c r="E127" s="13">
        <f t="shared" si="672"/>
        <v>4846.5999999999995</v>
      </c>
      <c r="F127" s="13">
        <f t="shared" si="673"/>
        <v>0</v>
      </c>
      <c r="G127" s="13">
        <f t="shared" si="674"/>
        <v>4846.5999999999995</v>
      </c>
      <c r="H127" s="13">
        <f t="shared" si="675"/>
        <v>0</v>
      </c>
      <c r="I127" s="13">
        <f t="shared" ref="I127:I128" si="830">K127</f>
        <v>0</v>
      </c>
      <c r="J127" s="29">
        <v>0</v>
      </c>
      <c r="K127" s="13">
        <v>0</v>
      </c>
      <c r="L127" s="29">
        <v>0</v>
      </c>
      <c r="M127" s="13">
        <f t="shared" ref="M127:M128" si="831">O127</f>
        <v>0</v>
      </c>
      <c r="N127" s="29">
        <v>0</v>
      </c>
      <c r="O127" s="36">
        <v>0</v>
      </c>
      <c r="P127" s="29">
        <v>0</v>
      </c>
      <c r="Q127" s="13">
        <f t="shared" ref="Q127:Q128" si="832">S127</f>
        <v>0</v>
      </c>
      <c r="R127" s="49">
        <v>0</v>
      </c>
      <c r="S127" s="66"/>
      <c r="T127" s="50">
        <v>0</v>
      </c>
      <c r="U127" s="13">
        <f t="shared" ref="U127:U128" si="833">W127</f>
        <v>4846.5999999999995</v>
      </c>
      <c r="V127" s="49">
        <v>0</v>
      </c>
      <c r="W127" s="69">
        <f>5403.5-54.6-502.3</f>
        <v>4846.5999999999995</v>
      </c>
      <c r="X127" s="50">
        <v>0</v>
      </c>
      <c r="Y127" s="13">
        <f t="shared" ref="Y127:Y128" si="834">AA127</f>
        <v>0</v>
      </c>
      <c r="Z127" s="29">
        <v>0</v>
      </c>
      <c r="AA127" s="29">
        <v>0</v>
      </c>
      <c r="AB127" s="29">
        <v>0</v>
      </c>
      <c r="AC127" s="13">
        <f t="shared" ref="AC127:AC128" si="835">AE127</f>
        <v>0</v>
      </c>
      <c r="AD127" s="29">
        <v>0</v>
      </c>
      <c r="AE127" s="29">
        <v>0</v>
      </c>
      <c r="AF127" s="29">
        <v>0</v>
      </c>
      <c r="AG127" s="13">
        <f t="shared" ref="AG127:AG128" si="836">AI127</f>
        <v>0</v>
      </c>
      <c r="AH127" s="29">
        <v>0</v>
      </c>
      <c r="AI127" s="29">
        <v>0</v>
      </c>
      <c r="AJ127" s="29">
        <v>0</v>
      </c>
      <c r="AK127" s="13">
        <f t="shared" ref="AK127:AK128" si="837">AM127</f>
        <v>0</v>
      </c>
      <c r="AL127" s="29">
        <v>0</v>
      </c>
      <c r="AM127" s="29">
        <v>0</v>
      </c>
      <c r="AN127" s="29">
        <v>0</v>
      </c>
      <c r="AO127" s="13">
        <f t="shared" ref="AO127:AO128" si="838">AQ127</f>
        <v>0</v>
      </c>
      <c r="AP127" s="29">
        <v>0</v>
      </c>
      <c r="AQ127" s="29">
        <v>0</v>
      </c>
      <c r="AR127" s="29">
        <v>0</v>
      </c>
      <c r="AS127" s="13">
        <f t="shared" ref="AS127:AS128" si="839">AU127</f>
        <v>0</v>
      </c>
      <c r="AT127" s="29">
        <v>0</v>
      </c>
      <c r="AU127" s="29">
        <v>0</v>
      </c>
      <c r="AV127" s="29">
        <v>0</v>
      </c>
      <c r="AW127" s="13">
        <f t="shared" ref="AW127:AW128" si="840">AY127</f>
        <v>0</v>
      </c>
      <c r="AX127" s="29">
        <v>0</v>
      </c>
      <c r="AY127" s="29">
        <v>0</v>
      </c>
      <c r="AZ127" s="29">
        <v>0</v>
      </c>
    </row>
    <row r="128" spans="1:52" ht="63" x14ac:dyDescent="0.25">
      <c r="A128" s="10" t="s">
        <v>368</v>
      </c>
      <c r="B128" s="68" t="s">
        <v>374</v>
      </c>
      <c r="C128" s="41" t="s">
        <v>22</v>
      </c>
      <c r="D128" s="11" t="s">
        <v>54</v>
      </c>
      <c r="E128" s="13">
        <f t="shared" si="672"/>
        <v>778</v>
      </c>
      <c r="F128" s="13">
        <f t="shared" si="673"/>
        <v>0</v>
      </c>
      <c r="G128" s="13">
        <f t="shared" si="674"/>
        <v>778</v>
      </c>
      <c r="H128" s="13">
        <f t="shared" si="675"/>
        <v>0</v>
      </c>
      <c r="I128" s="13">
        <f t="shared" si="830"/>
        <v>0</v>
      </c>
      <c r="J128" s="29">
        <v>0</v>
      </c>
      <c r="K128" s="13">
        <v>0</v>
      </c>
      <c r="L128" s="29">
        <v>0</v>
      </c>
      <c r="M128" s="13">
        <f t="shared" si="831"/>
        <v>0</v>
      </c>
      <c r="N128" s="29">
        <v>0</v>
      </c>
      <c r="O128" s="36">
        <v>0</v>
      </c>
      <c r="P128" s="29">
        <v>0</v>
      </c>
      <c r="Q128" s="13">
        <f t="shared" si="832"/>
        <v>0</v>
      </c>
      <c r="R128" s="49">
        <v>0</v>
      </c>
      <c r="S128" s="66"/>
      <c r="T128" s="50">
        <v>0</v>
      </c>
      <c r="U128" s="13">
        <f t="shared" si="833"/>
        <v>778</v>
      </c>
      <c r="V128" s="49">
        <v>0</v>
      </c>
      <c r="W128" s="69">
        <f>914.7-136.7</f>
        <v>778</v>
      </c>
      <c r="X128" s="50">
        <v>0</v>
      </c>
      <c r="Y128" s="13">
        <f t="shared" si="834"/>
        <v>0</v>
      </c>
      <c r="Z128" s="29">
        <v>0</v>
      </c>
      <c r="AA128" s="29">
        <v>0</v>
      </c>
      <c r="AB128" s="29">
        <v>0</v>
      </c>
      <c r="AC128" s="13">
        <f t="shared" si="835"/>
        <v>0</v>
      </c>
      <c r="AD128" s="29">
        <v>0</v>
      </c>
      <c r="AE128" s="29">
        <v>0</v>
      </c>
      <c r="AF128" s="29">
        <v>0</v>
      </c>
      <c r="AG128" s="13">
        <f t="shared" si="836"/>
        <v>0</v>
      </c>
      <c r="AH128" s="29">
        <v>0</v>
      </c>
      <c r="AI128" s="29">
        <v>0</v>
      </c>
      <c r="AJ128" s="29">
        <v>0</v>
      </c>
      <c r="AK128" s="13">
        <f t="shared" si="837"/>
        <v>0</v>
      </c>
      <c r="AL128" s="29">
        <v>0</v>
      </c>
      <c r="AM128" s="29">
        <v>0</v>
      </c>
      <c r="AN128" s="29">
        <v>0</v>
      </c>
      <c r="AO128" s="13">
        <f t="shared" si="838"/>
        <v>0</v>
      </c>
      <c r="AP128" s="29">
        <v>0</v>
      </c>
      <c r="AQ128" s="29">
        <v>0</v>
      </c>
      <c r="AR128" s="29">
        <v>0</v>
      </c>
      <c r="AS128" s="13">
        <f t="shared" si="839"/>
        <v>0</v>
      </c>
      <c r="AT128" s="29">
        <v>0</v>
      </c>
      <c r="AU128" s="29">
        <v>0</v>
      </c>
      <c r="AV128" s="29">
        <v>0</v>
      </c>
      <c r="AW128" s="13">
        <f t="shared" si="840"/>
        <v>0</v>
      </c>
      <c r="AX128" s="29">
        <v>0</v>
      </c>
      <c r="AY128" s="29">
        <v>0</v>
      </c>
      <c r="AZ128" s="29">
        <v>0</v>
      </c>
    </row>
    <row r="129" spans="1:52" ht="78.75" x14ac:dyDescent="0.25">
      <c r="A129" s="10" t="s">
        <v>369</v>
      </c>
      <c r="B129" s="68" t="s">
        <v>376</v>
      </c>
      <c r="C129" s="41" t="s">
        <v>22</v>
      </c>
      <c r="D129" s="11" t="s">
        <v>54</v>
      </c>
      <c r="E129" s="13">
        <f t="shared" si="672"/>
        <v>906.4</v>
      </c>
      <c r="F129" s="13">
        <f t="shared" si="673"/>
        <v>0</v>
      </c>
      <c r="G129" s="13">
        <f t="shared" si="674"/>
        <v>906.4</v>
      </c>
      <c r="H129" s="13">
        <f t="shared" si="675"/>
        <v>0</v>
      </c>
      <c r="I129" s="13">
        <f t="shared" ref="I129" si="841">K129</f>
        <v>0</v>
      </c>
      <c r="J129" s="29">
        <v>0</v>
      </c>
      <c r="K129" s="13">
        <v>0</v>
      </c>
      <c r="L129" s="29">
        <v>0</v>
      </c>
      <c r="M129" s="13">
        <f t="shared" ref="M129" si="842">O129</f>
        <v>0</v>
      </c>
      <c r="N129" s="29">
        <v>0</v>
      </c>
      <c r="O129" s="36">
        <v>0</v>
      </c>
      <c r="P129" s="29">
        <v>0</v>
      </c>
      <c r="Q129" s="13">
        <f t="shared" ref="Q129" si="843">S129</f>
        <v>0</v>
      </c>
      <c r="R129" s="49">
        <v>0</v>
      </c>
      <c r="S129" s="66"/>
      <c r="T129" s="50">
        <v>0</v>
      </c>
      <c r="U129" s="13">
        <f t="shared" ref="U129" si="844">W129</f>
        <v>906.4</v>
      </c>
      <c r="V129" s="49">
        <v>0</v>
      </c>
      <c r="W129" s="69">
        <f>1431.3-524.9</f>
        <v>906.4</v>
      </c>
      <c r="X129" s="50">
        <v>0</v>
      </c>
      <c r="Y129" s="13">
        <f t="shared" ref="Y129" si="845">AA129</f>
        <v>0</v>
      </c>
      <c r="Z129" s="29">
        <v>0</v>
      </c>
      <c r="AA129" s="29">
        <v>0</v>
      </c>
      <c r="AB129" s="29">
        <v>0</v>
      </c>
      <c r="AC129" s="13">
        <f t="shared" ref="AC129" si="846">AE129</f>
        <v>0</v>
      </c>
      <c r="AD129" s="29">
        <v>0</v>
      </c>
      <c r="AE129" s="29">
        <v>0</v>
      </c>
      <c r="AF129" s="29">
        <v>0</v>
      </c>
      <c r="AG129" s="13">
        <f t="shared" ref="AG129" si="847">AI129</f>
        <v>0</v>
      </c>
      <c r="AH129" s="29">
        <v>0</v>
      </c>
      <c r="AI129" s="29">
        <v>0</v>
      </c>
      <c r="AJ129" s="29">
        <v>0</v>
      </c>
      <c r="AK129" s="13">
        <f t="shared" ref="AK129" si="848">AM129</f>
        <v>0</v>
      </c>
      <c r="AL129" s="29">
        <v>0</v>
      </c>
      <c r="AM129" s="29">
        <v>0</v>
      </c>
      <c r="AN129" s="29">
        <v>0</v>
      </c>
      <c r="AO129" s="13">
        <f t="shared" ref="AO129" si="849">AQ129</f>
        <v>0</v>
      </c>
      <c r="AP129" s="29">
        <v>0</v>
      </c>
      <c r="AQ129" s="29">
        <v>0</v>
      </c>
      <c r="AR129" s="29">
        <v>0</v>
      </c>
      <c r="AS129" s="13">
        <f t="shared" ref="AS129" si="850">AU129</f>
        <v>0</v>
      </c>
      <c r="AT129" s="29">
        <v>0</v>
      </c>
      <c r="AU129" s="29">
        <v>0</v>
      </c>
      <c r="AV129" s="29">
        <v>0</v>
      </c>
      <c r="AW129" s="13">
        <f t="shared" ref="AW129" si="851">AY129</f>
        <v>0</v>
      </c>
      <c r="AX129" s="29">
        <v>0</v>
      </c>
      <c r="AY129" s="29">
        <v>0</v>
      </c>
      <c r="AZ129" s="29">
        <v>0</v>
      </c>
    </row>
    <row r="130" spans="1:52" ht="47.25" x14ac:dyDescent="0.25">
      <c r="A130" s="10" t="s">
        <v>370</v>
      </c>
      <c r="B130" s="68" t="s">
        <v>378</v>
      </c>
      <c r="C130" s="41" t="s">
        <v>22</v>
      </c>
      <c r="D130" s="11" t="s">
        <v>54</v>
      </c>
      <c r="E130" s="13">
        <f t="shared" si="672"/>
        <v>277.60000000000002</v>
      </c>
      <c r="F130" s="13">
        <f t="shared" si="673"/>
        <v>0</v>
      </c>
      <c r="G130" s="13">
        <f t="shared" si="674"/>
        <v>277.60000000000002</v>
      </c>
      <c r="H130" s="13">
        <f t="shared" si="675"/>
        <v>0</v>
      </c>
      <c r="I130" s="13">
        <f t="shared" ref="I130" si="852">K130</f>
        <v>0</v>
      </c>
      <c r="J130" s="29">
        <v>0</v>
      </c>
      <c r="K130" s="13">
        <v>0</v>
      </c>
      <c r="L130" s="29">
        <v>0</v>
      </c>
      <c r="M130" s="13">
        <f t="shared" ref="M130" si="853">O130</f>
        <v>0</v>
      </c>
      <c r="N130" s="29">
        <v>0</v>
      </c>
      <c r="O130" s="36">
        <v>0</v>
      </c>
      <c r="P130" s="29">
        <v>0</v>
      </c>
      <c r="Q130" s="13">
        <f t="shared" ref="Q130" si="854">S130</f>
        <v>0</v>
      </c>
      <c r="R130" s="49">
        <v>0</v>
      </c>
      <c r="S130" s="66"/>
      <c r="T130" s="50">
        <v>0</v>
      </c>
      <c r="U130" s="13">
        <f t="shared" ref="U130" si="855">W130</f>
        <v>277.60000000000002</v>
      </c>
      <c r="V130" s="49">
        <v>0</v>
      </c>
      <c r="W130" s="69">
        <v>277.60000000000002</v>
      </c>
      <c r="X130" s="50">
        <v>0</v>
      </c>
      <c r="Y130" s="13">
        <f t="shared" ref="Y130" si="856">AA130</f>
        <v>0</v>
      </c>
      <c r="Z130" s="29">
        <v>0</v>
      </c>
      <c r="AA130" s="29">
        <v>0</v>
      </c>
      <c r="AB130" s="29">
        <v>0</v>
      </c>
      <c r="AC130" s="13">
        <f t="shared" ref="AC130" si="857">AE130</f>
        <v>0</v>
      </c>
      <c r="AD130" s="29">
        <v>0</v>
      </c>
      <c r="AE130" s="29">
        <v>0</v>
      </c>
      <c r="AF130" s="29">
        <v>0</v>
      </c>
      <c r="AG130" s="13">
        <f t="shared" ref="AG130" si="858">AI130</f>
        <v>0</v>
      </c>
      <c r="AH130" s="29">
        <v>0</v>
      </c>
      <c r="AI130" s="29">
        <v>0</v>
      </c>
      <c r="AJ130" s="29">
        <v>0</v>
      </c>
      <c r="AK130" s="13">
        <f t="shared" ref="AK130" si="859">AM130</f>
        <v>0</v>
      </c>
      <c r="AL130" s="29">
        <v>0</v>
      </c>
      <c r="AM130" s="29">
        <v>0</v>
      </c>
      <c r="AN130" s="29">
        <v>0</v>
      </c>
      <c r="AO130" s="13">
        <f t="shared" ref="AO130" si="860">AQ130</f>
        <v>0</v>
      </c>
      <c r="AP130" s="29">
        <v>0</v>
      </c>
      <c r="AQ130" s="29">
        <v>0</v>
      </c>
      <c r="AR130" s="29">
        <v>0</v>
      </c>
      <c r="AS130" s="13">
        <f t="shared" ref="AS130" si="861">AU130</f>
        <v>0</v>
      </c>
      <c r="AT130" s="29">
        <v>0</v>
      </c>
      <c r="AU130" s="29">
        <v>0</v>
      </c>
      <c r="AV130" s="29">
        <v>0</v>
      </c>
      <c r="AW130" s="13">
        <f t="shared" ref="AW130" si="862">AY130</f>
        <v>0</v>
      </c>
      <c r="AX130" s="29">
        <v>0</v>
      </c>
      <c r="AY130" s="29">
        <v>0</v>
      </c>
      <c r="AZ130" s="29">
        <v>0</v>
      </c>
    </row>
    <row r="131" spans="1:52" ht="63" x14ac:dyDescent="0.25">
      <c r="A131" s="10" t="s">
        <v>371</v>
      </c>
      <c r="B131" s="68" t="s">
        <v>381</v>
      </c>
      <c r="C131" s="41" t="s">
        <v>22</v>
      </c>
      <c r="D131" s="11" t="s">
        <v>54</v>
      </c>
      <c r="E131" s="13">
        <f t="shared" si="672"/>
        <v>586.79999999999995</v>
      </c>
      <c r="F131" s="13">
        <f t="shared" si="673"/>
        <v>0</v>
      </c>
      <c r="G131" s="13">
        <f t="shared" si="674"/>
        <v>586.79999999999995</v>
      </c>
      <c r="H131" s="13">
        <f t="shared" si="675"/>
        <v>0</v>
      </c>
      <c r="I131" s="13">
        <f t="shared" ref="I131" si="863">K131</f>
        <v>0</v>
      </c>
      <c r="J131" s="29">
        <v>0</v>
      </c>
      <c r="K131" s="13">
        <v>0</v>
      </c>
      <c r="L131" s="29">
        <v>0</v>
      </c>
      <c r="M131" s="13">
        <f t="shared" ref="M131" si="864">O131</f>
        <v>0</v>
      </c>
      <c r="N131" s="29">
        <v>0</v>
      </c>
      <c r="O131" s="36">
        <v>0</v>
      </c>
      <c r="P131" s="29">
        <v>0</v>
      </c>
      <c r="Q131" s="13">
        <f t="shared" ref="Q131" si="865">S131</f>
        <v>0</v>
      </c>
      <c r="R131" s="49">
        <v>0</v>
      </c>
      <c r="S131" s="66"/>
      <c r="T131" s="50">
        <v>0</v>
      </c>
      <c r="U131" s="13">
        <f t="shared" ref="U131" si="866">W131</f>
        <v>586.79999999999995</v>
      </c>
      <c r="V131" s="49">
        <v>0</v>
      </c>
      <c r="W131" s="69">
        <v>586.79999999999995</v>
      </c>
      <c r="X131" s="50">
        <v>0</v>
      </c>
      <c r="Y131" s="13">
        <f t="shared" ref="Y131" si="867">AA131</f>
        <v>0</v>
      </c>
      <c r="Z131" s="29">
        <v>0</v>
      </c>
      <c r="AA131" s="29">
        <v>0</v>
      </c>
      <c r="AB131" s="29">
        <v>0</v>
      </c>
      <c r="AC131" s="13">
        <f t="shared" ref="AC131" si="868">AE131</f>
        <v>0</v>
      </c>
      <c r="AD131" s="29">
        <v>0</v>
      </c>
      <c r="AE131" s="29">
        <v>0</v>
      </c>
      <c r="AF131" s="29">
        <v>0</v>
      </c>
      <c r="AG131" s="13">
        <f t="shared" ref="AG131" si="869">AI131</f>
        <v>0</v>
      </c>
      <c r="AH131" s="29">
        <v>0</v>
      </c>
      <c r="AI131" s="29">
        <v>0</v>
      </c>
      <c r="AJ131" s="29">
        <v>0</v>
      </c>
      <c r="AK131" s="13">
        <f t="shared" ref="AK131" si="870">AM131</f>
        <v>0</v>
      </c>
      <c r="AL131" s="29">
        <v>0</v>
      </c>
      <c r="AM131" s="29">
        <v>0</v>
      </c>
      <c r="AN131" s="29">
        <v>0</v>
      </c>
      <c r="AO131" s="13">
        <f t="shared" ref="AO131" si="871">AQ131</f>
        <v>0</v>
      </c>
      <c r="AP131" s="29">
        <v>0</v>
      </c>
      <c r="AQ131" s="29">
        <v>0</v>
      </c>
      <c r="AR131" s="29">
        <v>0</v>
      </c>
      <c r="AS131" s="13">
        <f t="shared" ref="AS131" si="872">AU131</f>
        <v>0</v>
      </c>
      <c r="AT131" s="29">
        <v>0</v>
      </c>
      <c r="AU131" s="29">
        <v>0</v>
      </c>
      <c r="AV131" s="29">
        <v>0</v>
      </c>
      <c r="AW131" s="13">
        <f t="shared" ref="AW131" si="873">AY131</f>
        <v>0</v>
      </c>
      <c r="AX131" s="29">
        <v>0</v>
      </c>
      <c r="AY131" s="29">
        <v>0</v>
      </c>
      <c r="AZ131" s="29">
        <v>0</v>
      </c>
    </row>
    <row r="132" spans="1:52" ht="78.75" x14ac:dyDescent="0.25">
      <c r="A132" s="10" t="s">
        <v>372</v>
      </c>
      <c r="B132" s="68" t="s">
        <v>384</v>
      </c>
      <c r="C132" s="41" t="s">
        <v>22</v>
      </c>
      <c r="D132" s="11" t="s">
        <v>54</v>
      </c>
      <c r="E132" s="13">
        <f t="shared" si="672"/>
        <v>6542.9000000000005</v>
      </c>
      <c r="F132" s="13">
        <f t="shared" si="673"/>
        <v>0</v>
      </c>
      <c r="G132" s="13">
        <f t="shared" si="674"/>
        <v>6542.9000000000005</v>
      </c>
      <c r="H132" s="13">
        <f t="shared" si="675"/>
        <v>0</v>
      </c>
      <c r="I132" s="13">
        <f t="shared" ref="I132" si="874">K132</f>
        <v>0</v>
      </c>
      <c r="J132" s="29">
        <v>0</v>
      </c>
      <c r="K132" s="13">
        <v>0</v>
      </c>
      <c r="L132" s="29">
        <v>0</v>
      </c>
      <c r="M132" s="13">
        <f t="shared" ref="M132" si="875">O132</f>
        <v>0</v>
      </c>
      <c r="N132" s="29">
        <v>0</v>
      </c>
      <c r="O132" s="36">
        <v>0</v>
      </c>
      <c r="P132" s="29">
        <v>0</v>
      </c>
      <c r="Q132" s="13">
        <f t="shared" ref="Q132" si="876">S132</f>
        <v>0</v>
      </c>
      <c r="R132" s="49">
        <v>0</v>
      </c>
      <c r="S132" s="66"/>
      <c r="T132" s="50">
        <v>0</v>
      </c>
      <c r="U132" s="13">
        <f t="shared" ref="U132" si="877">W132</f>
        <v>6542.9000000000005</v>
      </c>
      <c r="V132" s="49">
        <v>0</v>
      </c>
      <c r="W132" s="69">
        <f>7222.1-679.2</f>
        <v>6542.9000000000005</v>
      </c>
      <c r="X132" s="50">
        <v>0</v>
      </c>
      <c r="Y132" s="13">
        <f t="shared" ref="Y132" si="878">AA132</f>
        <v>0</v>
      </c>
      <c r="Z132" s="29">
        <v>0</v>
      </c>
      <c r="AA132" s="29">
        <v>0</v>
      </c>
      <c r="AB132" s="29">
        <v>0</v>
      </c>
      <c r="AC132" s="13">
        <f t="shared" ref="AC132" si="879">AE132</f>
        <v>0</v>
      </c>
      <c r="AD132" s="29">
        <v>0</v>
      </c>
      <c r="AE132" s="29">
        <v>0</v>
      </c>
      <c r="AF132" s="29">
        <v>0</v>
      </c>
      <c r="AG132" s="13">
        <f t="shared" ref="AG132" si="880">AI132</f>
        <v>0</v>
      </c>
      <c r="AH132" s="29">
        <v>0</v>
      </c>
      <c r="AI132" s="29">
        <v>0</v>
      </c>
      <c r="AJ132" s="29">
        <v>0</v>
      </c>
      <c r="AK132" s="13">
        <f t="shared" ref="AK132" si="881">AM132</f>
        <v>0</v>
      </c>
      <c r="AL132" s="29">
        <v>0</v>
      </c>
      <c r="AM132" s="29">
        <v>0</v>
      </c>
      <c r="AN132" s="29">
        <v>0</v>
      </c>
      <c r="AO132" s="13">
        <f t="shared" ref="AO132" si="882">AQ132</f>
        <v>0</v>
      </c>
      <c r="AP132" s="29">
        <v>0</v>
      </c>
      <c r="AQ132" s="29">
        <v>0</v>
      </c>
      <c r="AR132" s="29">
        <v>0</v>
      </c>
      <c r="AS132" s="13">
        <f t="shared" ref="AS132" si="883">AU132</f>
        <v>0</v>
      </c>
      <c r="AT132" s="29">
        <v>0</v>
      </c>
      <c r="AU132" s="29">
        <v>0</v>
      </c>
      <c r="AV132" s="29">
        <v>0</v>
      </c>
      <c r="AW132" s="13">
        <f t="shared" ref="AW132" si="884">AY132</f>
        <v>0</v>
      </c>
      <c r="AX132" s="29">
        <v>0</v>
      </c>
      <c r="AY132" s="29">
        <v>0</v>
      </c>
      <c r="AZ132" s="29">
        <v>0</v>
      </c>
    </row>
    <row r="133" spans="1:52" ht="78.75" x14ac:dyDescent="0.25">
      <c r="A133" s="10" t="s">
        <v>375</v>
      </c>
      <c r="B133" s="68" t="s">
        <v>243</v>
      </c>
      <c r="C133" s="41" t="s">
        <v>22</v>
      </c>
      <c r="D133" s="11" t="s">
        <v>54</v>
      </c>
      <c r="E133" s="13">
        <f t="shared" si="672"/>
        <v>1425</v>
      </c>
      <c r="F133" s="13">
        <f t="shared" si="673"/>
        <v>0</v>
      </c>
      <c r="G133" s="13">
        <f t="shared" si="674"/>
        <v>1425</v>
      </c>
      <c r="H133" s="13">
        <f t="shared" si="675"/>
        <v>0</v>
      </c>
      <c r="I133" s="13">
        <f t="shared" ref="I133" si="885">K133</f>
        <v>0</v>
      </c>
      <c r="J133" s="29">
        <v>0</v>
      </c>
      <c r="K133" s="13">
        <v>0</v>
      </c>
      <c r="L133" s="29">
        <v>0</v>
      </c>
      <c r="M133" s="13">
        <f t="shared" ref="M133" si="886">O133</f>
        <v>0</v>
      </c>
      <c r="N133" s="29">
        <v>0</v>
      </c>
      <c r="O133" s="36">
        <v>0</v>
      </c>
      <c r="P133" s="29">
        <v>0</v>
      </c>
      <c r="Q133" s="13">
        <f t="shared" ref="Q133" si="887">S133</f>
        <v>0</v>
      </c>
      <c r="R133" s="49">
        <v>0</v>
      </c>
      <c r="S133" s="66"/>
      <c r="T133" s="50">
        <v>0</v>
      </c>
      <c r="U133" s="13">
        <f t="shared" ref="U133" si="888">W133</f>
        <v>1425</v>
      </c>
      <c r="V133" s="49">
        <v>0</v>
      </c>
      <c r="W133" s="69">
        <v>1425</v>
      </c>
      <c r="X133" s="50">
        <v>0</v>
      </c>
      <c r="Y133" s="13">
        <f t="shared" ref="Y133" si="889">AA133</f>
        <v>0</v>
      </c>
      <c r="Z133" s="29">
        <v>0</v>
      </c>
      <c r="AA133" s="29">
        <v>0</v>
      </c>
      <c r="AB133" s="29">
        <v>0</v>
      </c>
      <c r="AC133" s="13">
        <f t="shared" ref="AC133" si="890">AE133</f>
        <v>0</v>
      </c>
      <c r="AD133" s="29">
        <v>0</v>
      </c>
      <c r="AE133" s="29">
        <v>0</v>
      </c>
      <c r="AF133" s="29">
        <v>0</v>
      </c>
      <c r="AG133" s="13">
        <f t="shared" ref="AG133" si="891">AI133</f>
        <v>0</v>
      </c>
      <c r="AH133" s="29">
        <v>0</v>
      </c>
      <c r="AI133" s="29">
        <v>0</v>
      </c>
      <c r="AJ133" s="29">
        <v>0</v>
      </c>
      <c r="AK133" s="13">
        <f t="shared" ref="AK133" si="892">AM133</f>
        <v>0</v>
      </c>
      <c r="AL133" s="29">
        <v>0</v>
      </c>
      <c r="AM133" s="29">
        <v>0</v>
      </c>
      <c r="AN133" s="29">
        <v>0</v>
      </c>
      <c r="AO133" s="13">
        <f t="shared" ref="AO133" si="893">AQ133</f>
        <v>0</v>
      </c>
      <c r="AP133" s="29">
        <v>0</v>
      </c>
      <c r="AQ133" s="29">
        <v>0</v>
      </c>
      <c r="AR133" s="29">
        <v>0</v>
      </c>
      <c r="AS133" s="13">
        <f t="shared" ref="AS133" si="894">AU133</f>
        <v>0</v>
      </c>
      <c r="AT133" s="29">
        <v>0</v>
      </c>
      <c r="AU133" s="29">
        <v>0</v>
      </c>
      <c r="AV133" s="29">
        <v>0</v>
      </c>
      <c r="AW133" s="13">
        <f t="shared" ref="AW133" si="895">AY133</f>
        <v>0</v>
      </c>
      <c r="AX133" s="29">
        <v>0</v>
      </c>
      <c r="AY133" s="29">
        <v>0</v>
      </c>
      <c r="AZ133" s="29">
        <v>0</v>
      </c>
    </row>
    <row r="134" spans="1:52" ht="142.5" customHeight="1" x14ac:dyDescent="0.25">
      <c r="A134" s="10" t="s">
        <v>377</v>
      </c>
      <c r="B134" s="68" t="s">
        <v>387</v>
      </c>
      <c r="C134" s="41" t="s">
        <v>22</v>
      </c>
      <c r="D134" s="11" t="s">
        <v>54</v>
      </c>
      <c r="E134" s="13">
        <f t="shared" si="672"/>
        <v>996.5</v>
      </c>
      <c r="F134" s="13">
        <f t="shared" si="673"/>
        <v>0</v>
      </c>
      <c r="G134" s="13">
        <f t="shared" si="674"/>
        <v>996.5</v>
      </c>
      <c r="H134" s="13">
        <f t="shared" si="675"/>
        <v>0</v>
      </c>
      <c r="I134" s="13">
        <f t="shared" ref="I134" si="896">K134</f>
        <v>0</v>
      </c>
      <c r="J134" s="29">
        <v>0</v>
      </c>
      <c r="K134" s="13">
        <v>0</v>
      </c>
      <c r="L134" s="29">
        <v>0</v>
      </c>
      <c r="M134" s="13">
        <f t="shared" ref="M134" si="897">O134</f>
        <v>0</v>
      </c>
      <c r="N134" s="29">
        <v>0</v>
      </c>
      <c r="O134" s="36">
        <v>0</v>
      </c>
      <c r="P134" s="29">
        <v>0</v>
      </c>
      <c r="Q134" s="13">
        <f t="shared" ref="Q134" si="898">S134</f>
        <v>0</v>
      </c>
      <c r="R134" s="49">
        <v>0</v>
      </c>
      <c r="S134" s="66"/>
      <c r="T134" s="50">
        <v>0</v>
      </c>
      <c r="U134" s="13">
        <f t="shared" ref="U134" si="899">W134</f>
        <v>996.5</v>
      </c>
      <c r="V134" s="49">
        <v>0</v>
      </c>
      <c r="W134" s="69">
        <v>996.5</v>
      </c>
      <c r="X134" s="50">
        <v>0</v>
      </c>
      <c r="Y134" s="13">
        <f t="shared" ref="Y134" si="900">AA134</f>
        <v>0</v>
      </c>
      <c r="Z134" s="29">
        <v>0</v>
      </c>
      <c r="AA134" s="29">
        <v>0</v>
      </c>
      <c r="AB134" s="29">
        <v>0</v>
      </c>
      <c r="AC134" s="13">
        <f t="shared" ref="AC134" si="901">AE134</f>
        <v>0</v>
      </c>
      <c r="AD134" s="29">
        <v>0</v>
      </c>
      <c r="AE134" s="29">
        <v>0</v>
      </c>
      <c r="AF134" s="29">
        <v>0</v>
      </c>
      <c r="AG134" s="13">
        <f t="shared" ref="AG134" si="902">AI134</f>
        <v>0</v>
      </c>
      <c r="AH134" s="29">
        <v>0</v>
      </c>
      <c r="AI134" s="29">
        <v>0</v>
      </c>
      <c r="AJ134" s="29">
        <v>0</v>
      </c>
      <c r="AK134" s="13">
        <f t="shared" ref="AK134" si="903">AM134</f>
        <v>0</v>
      </c>
      <c r="AL134" s="29">
        <v>0</v>
      </c>
      <c r="AM134" s="29">
        <v>0</v>
      </c>
      <c r="AN134" s="29">
        <v>0</v>
      </c>
      <c r="AO134" s="13">
        <f t="shared" ref="AO134" si="904">AQ134</f>
        <v>0</v>
      </c>
      <c r="AP134" s="29">
        <v>0</v>
      </c>
      <c r="AQ134" s="29">
        <v>0</v>
      </c>
      <c r="AR134" s="29">
        <v>0</v>
      </c>
      <c r="AS134" s="13">
        <f t="shared" ref="AS134" si="905">AU134</f>
        <v>0</v>
      </c>
      <c r="AT134" s="29">
        <v>0</v>
      </c>
      <c r="AU134" s="29">
        <v>0</v>
      </c>
      <c r="AV134" s="29">
        <v>0</v>
      </c>
      <c r="AW134" s="13">
        <f t="shared" ref="AW134" si="906">AY134</f>
        <v>0</v>
      </c>
      <c r="AX134" s="29">
        <v>0</v>
      </c>
      <c r="AY134" s="29">
        <v>0</v>
      </c>
      <c r="AZ134" s="29">
        <v>0</v>
      </c>
    </row>
    <row r="135" spans="1:52" ht="78.75" x14ac:dyDescent="0.25">
      <c r="A135" s="10" t="s">
        <v>383</v>
      </c>
      <c r="B135" s="68" t="s">
        <v>389</v>
      </c>
      <c r="C135" s="41" t="s">
        <v>22</v>
      </c>
      <c r="D135" s="11" t="s">
        <v>54</v>
      </c>
      <c r="E135" s="13">
        <f t="shared" si="672"/>
        <v>499.4</v>
      </c>
      <c r="F135" s="13">
        <f t="shared" si="673"/>
        <v>0</v>
      </c>
      <c r="G135" s="13">
        <f t="shared" si="674"/>
        <v>499.4</v>
      </c>
      <c r="H135" s="13">
        <f t="shared" si="675"/>
        <v>0</v>
      </c>
      <c r="I135" s="13">
        <f t="shared" ref="I135" si="907">K135</f>
        <v>0</v>
      </c>
      <c r="J135" s="29">
        <v>0</v>
      </c>
      <c r="K135" s="13">
        <v>0</v>
      </c>
      <c r="L135" s="29">
        <v>0</v>
      </c>
      <c r="M135" s="13">
        <f t="shared" ref="M135" si="908">O135</f>
        <v>0</v>
      </c>
      <c r="N135" s="29">
        <v>0</v>
      </c>
      <c r="O135" s="36">
        <v>0</v>
      </c>
      <c r="P135" s="29">
        <v>0</v>
      </c>
      <c r="Q135" s="13">
        <f t="shared" ref="Q135" si="909">S135</f>
        <v>0</v>
      </c>
      <c r="R135" s="49">
        <v>0</v>
      </c>
      <c r="S135" s="66"/>
      <c r="T135" s="50">
        <v>0</v>
      </c>
      <c r="U135" s="13">
        <f t="shared" ref="U135:U139" si="910">W135</f>
        <v>499.4</v>
      </c>
      <c r="V135" s="49">
        <v>0</v>
      </c>
      <c r="W135" s="69">
        <f>382.9+116.5</f>
        <v>499.4</v>
      </c>
      <c r="X135" s="50">
        <v>0</v>
      </c>
      <c r="Y135" s="13">
        <f t="shared" ref="Y135:Y136" si="911">AA135</f>
        <v>0</v>
      </c>
      <c r="Z135" s="29">
        <v>0</v>
      </c>
      <c r="AA135" s="29">
        <v>0</v>
      </c>
      <c r="AB135" s="29">
        <v>0</v>
      </c>
      <c r="AC135" s="13">
        <f t="shared" ref="AC135:AC136" si="912">AE135</f>
        <v>0</v>
      </c>
      <c r="AD135" s="29">
        <v>0</v>
      </c>
      <c r="AE135" s="29">
        <v>0</v>
      </c>
      <c r="AF135" s="29">
        <v>0</v>
      </c>
      <c r="AG135" s="13">
        <f t="shared" ref="AG135:AG136" si="913">AI135</f>
        <v>0</v>
      </c>
      <c r="AH135" s="29">
        <v>0</v>
      </c>
      <c r="AI135" s="29">
        <v>0</v>
      </c>
      <c r="AJ135" s="29">
        <v>0</v>
      </c>
      <c r="AK135" s="13">
        <f t="shared" ref="AK135:AK136" si="914">AM135</f>
        <v>0</v>
      </c>
      <c r="AL135" s="29">
        <v>0</v>
      </c>
      <c r="AM135" s="29">
        <v>0</v>
      </c>
      <c r="AN135" s="29">
        <v>0</v>
      </c>
      <c r="AO135" s="13">
        <f t="shared" ref="AO135:AO136" si="915">AQ135</f>
        <v>0</v>
      </c>
      <c r="AP135" s="29">
        <v>0</v>
      </c>
      <c r="AQ135" s="29">
        <v>0</v>
      </c>
      <c r="AR135" s="29">
        <v>0</v>
      </c>
      <c r="AS135" s="13">
        <f t="shared" ref="AS135:AS136" si="916">AU135</f>
        <v>0</v>
      </c>
      <c r="AT135" s="29">
        <v>0</v>
      </c>
      <c r="AU135" s="29">
        <v>0</v>
      </c>
      <c r="AV135" s="29">
        <v>0</v>
      </c>
      <c r="AW135" s="13">
        <f t="shared" ref="AW135:AW136" si="917">AY135</f>
        <v>0</v>
      </c>
      <c r="AX135" s="29">
        <v>0</v>
      </c>
      <c r="AY135" s="29">
        <v>0</v>
      </c>
      <c r="AZ135" s="29">
        <v>0</v>
      </c>
    </row>
    <row r="136" spans="1:52" ht="63" x14ac:dyDescent="0.25">
      <c r="A136" s="10" t="s">
        <v>386</v>
      </c>
      <c r="B136" s="74" t="s">
        <v>392</v>
      </c>
      <c r="C136" s="41" t="s">
        <v>22</v>
      </c>
      <c r="D136" s="11" t="s">
        <v>54</v>
      </c>
      <c r="E136" s="13">
        <f t="shared" si="672"/>
        <v>7000</v>
      </c>
      <c r="F136" s="13">
        <f t="shared" si="673"/>
        <v>0</v>
      </c>
      <c r="G136" s="13">
        <f t="shared" si="674"/>
        <v>7000</v>
      </c>
      <c r="H136" s="13">
        <f t="shared" si="675"/>
        <v>0</v>
      </c>
      <c r="I136" s="13">
        <f t="shared" ref="I136:I158" si="918">K136</f>
        <v>0</v>
      </c>
      <c r="J136" s="29">
        <v>0</v>
      </c>
      <c r="K136" s="13">
        <v>0</v>
      </c>
      <c r="L136" s="29">
        <v>0</v>
      </c>
      <c r="M136" s="13">
        <f t="shared" ref="M136:M158" si="919">O136</f>
        <v>0</v>
      </c>
      <c r="N136" s="29">
        <v>0</v>
      </c>
      <c r="O136" s="36">
        <v>0</v>
      </c>
      <c r="P136" s="29">
        <v>0</v>
      </c>
      <c r="Q136" s="13">
        <f t="shared" ref="Q136:Q158" si="920">S136</f>
        <v>0</v>
      </c>
      <c r="R136" s="49">
        <v>0</v>
      </c>
      <c r="S136" s="66"/>
      <c r="T136" s="50">
        <v>0</v>
      </c>
      <c r="U136" s="13">
        <f t="shared" si="910"/>
        <v>7000</v>
      </c>
      <c r="V136" s="49">
        <v>0</v>
      </c>
      <c r="W136" s="75">
        <v>7000</v>
      </c>
      <c r="X136" s="50">
        <v>0</v>
      </c>
      <c r="Y136" s="13">
        <f t="shared" si="911"/>
        <v>0</v>
      </c>
      <c r="Z136" s="29">
        <v>0</v>
      </c>
      <c r="AA136" s="13">
        <v>0</v>
      </c>
      <c r="AB136" s="29">
        <v>0</v>
      </c>
      <c r="AC136" s="13">
        <f t="shared" si="912"/>
        <v>0</v>
      </c>
      <c r="AD136" s="29">
        <v>0</v>
      </c>
      <c r="AE136" s="13">
        <v>0</v>
      </c>
      <c r="AF136" s="29">
        <v>0</v>
      </c>
      <c r="AG136" s="13">
        <f t="shared" si="913"/>
        <v>0</v>
      </c>
      <c r="AH136" s="29">
        <v>0</v>
      </c>
      <c r="AI136" s="13">
        <v>0</v>
      </c>
      <c r="AJ136" s="29">
        <v>0</v>
      </c>
      <c r="AK136" s="13">
        <f t="shared" si="914"/>
        <v>0</v>
      </c>
      <c r="AL136" s="29">
        <v>0</v>
      </c>
      <c r="AM136" s="13">
        <v>0</v>
      </c>
      <c r="AN136" s="29">
        <v>0</v>
      </c>
      <c r="AO136" s="13">
        <f t="shared" si="915"/>
        <v>0</v>
      </c>
      <c r="AP136" s="29">
        <v>0</v>
      </c>
      <c r="AQ136" s="13">
        <v>0</v>
      </c>
      <c r="AR136" s="29">
        <v>0</v>
      </c>
      <c r="AS136" s="13">
        <f t="shared" si="916"/>
        <v>0</v>
      </c>
      <c r="AT136" s="29">
        <v>0</v>
      </c>
      <c r="AU136" s="13">
        <v>0</v>
      </c>
      <c r="AV136" s="29">
        <v>0</v>
      </c>
      <c r="AW136" s="13">
        <f t="shared" si="917"/>
        <v>0</v>
      </c>
      <c r="AX136" s="29">
        <v>0</v>
      </c>
      <c r="AY136" s="13">
        <v>0</v>
      </c>
      <c r="AZ136" s="29">
        <v>0</v>
      </c>
    </row>
    <row r="137" spans="1:52" ht="78.75" x14ac:dyDescent="0.25">
      <c r="A137" s="10" t="s">
        <v>388</v>
      </c>
      <c r="B137" s="74" t="s">
        <v>393</v>
      </c>
      <c r="C137" s="41" t="s">
        <v>22</v>
      </c>
      <c r="D137" s="11" t="s">
        <v>54</v>
      </c>
      <c r="E137" s="13">
        <f t="shared" si="672"/>
        <v>254.3</v>
      </c>
      <c r="F137" s="13">
        <f t="shared" si="673"/>
        <v>0</v>
      </c>
      <c r="G137" s="13">
        <f t="shared" si="674"/>
        <v>254.3</v>
      </c>
      <c r="H137" s="13">
        <f t="shared" si="675"/>
        <v>0</v>
      </c>
      <c r="I137" s="13">
        <f t="shared" si="918"/>
        <v>0</v>
      </c>
      <c r="J137" s="29">
        <v>0</v>
      </c>
      <c r="K137" s="13">
        <v>0</v>
      </c>
      <c r="L137" s="29">
        <v>0</v>
      </c>
      <c r="M137" s="13">
        <f t="shared" si="919"/>
        <v>0</v>
      </c>
      <c r="N137" s="29">
        <v>0</v>
      </c>
      <c r="O137" s="13">
        <v>0</v>
      </c>
      <c r="P137" s="29">
        <v>0</v>
      </c>
      <c r="Q137" s="13">
        <f t="shared" si="920"/>
        <v>0</v>
      </c>
      <c r="R137" s="29">
        <v>0</v>
      </c>
      <c r="S137" s="13">
        <v>0</v>
      </c>
      <c r="T137" s="29">
        <v>0</v>
      </c>
      <c r="U137" s="13">
        <f t="shared" si="910"/>
        <v>254.3</v>
      </c>
      <c r="V137" s="49">
        <v>0</v>
      </c>
      <c r="W137" s="75">
        <v>254.3</v>
      </c>
      <c r="X137" s="50">
        <v>0</v>
      </c>
      <c r="Y137" s="13">
        <f t="shared" ref="Y137:Y142" si="921">AA137</f>
        <v>0</v>
      </c>
      <c r="Z137" s="29">
        <v>0</v>
      </c>
      <c r="AA137" s="13">
        <v>0</v>
      </c>
      <c r="AB137" s="29">
        <v>0</v>
      </c>
      <c r="AC137" s="13">
        <f t="shared" ref="AC137:AC142" si="922">AE137</f>
        <v>0</v>
      </c>
      <c r="AD137" s="29">
        <v>0</v>
      </c>
      <c r="AE137" s="13">
        <v>0</v>
      </c>
      <c r="AF137" s="29">
        <v>0</v>
      </c>
      <c r="AG137" s="13">
        <f t="shared" ref="AG137:AG142" si="923">AI137</f>
        <v>0</v>
      </c>
      <c r="AH137" s="29">
        <v>0</v>
      </c>
      <c r="AI137" s="13">
        <v>0</v>
      </c>
      <c r="AJ137" s="29">
        <v>0</v>
      </c>
      <c r="AK137" s="13">
        <f t="shared" ref="AK137:AK142" si="924">AM137</f>
        <v>0</v>
      </c>
      <c r="AL137" s="29">
        <v>0</v>
      </c>
      <c r="AM137" s="13">
        <v>0</v>
      </c>
      <c r="AN137" s="29">
        <v>0</v>
      </c>
      <c r="AO137" s="13">
        <f t="shared" ref="AO137:AO142" si="925">AQ137</f>
        <v>0</v>
      </c>
      <c r="AP137" s="29">
        <v>0</v>
      </c>
      <c r="AQ137" s="13">
        <v>0</v>
      </c>
      <c r="AR137" s="29">
        <v>0</v>
      </c>
      <c r="AS137" s="13">
        <f t="shared" ref="AS137:AS142" si="926">AU137</f>
        <v>0</v>
      </c>
      <c r="AT137" s="29">
        <v>0</v>
      </c>
      <c r="AU137" s="13">
        <v>0</v>
      </c>
      <c r="AV137" s="29">
        <v>0</v>
      </c>
      <c r="AW137" s="13">
        <f t="shared" ref="AW137:AW142" si="927">AY137</f>
        <v>0</v>
      </c>
      <c r="AX137" s="29">
        <v>0</v>
      </c>
      <c r="AY137" s="13">
        <v>0</v>
      </c>
      <c r="AZ137" s="29">
        <v>0</v>
      </c>
    </row>
    <row r="138" spans="1:52" ht="63" x14ac:dyDescent="0.25">
      <c r="A138" s="10" t="s">
        <v>396</v>
      </c>
      <c r="B138" s="74" t="s">
        <v>394</v>
      </c>
      <c r="C138" s="41" t="s">
        <v>22</v>
      </c>
      <c r="D138" s="11" t="s">
        <v>54</v>
      </c>
      <c r="E138" s="13">
        <f t="shared" si="672"/>
        <v>550.20000000000005</v>
      </c>
      <c r="F138" s="13">
        <f t="shared" si="673"/>
        <v>0</v>
      </c>
      <c r="G138" s="13">
        <f t="shared" si="674"/>
        <v>550.20000000000005</v>
      </c>
      <c r="H138" s="13">
        <f t="shared" si="675"/>
        <v>0</v>
      </c>
      <c r="I138" s="13">
        <f t="shared" si="918"/>
        <v>0</v>
      </c>
      <c r="J138" s="29">
        <v>0</v>
      </c>
      <c r="K138" s="13">
        <v>0</v>
      </c>
      <c r="L138" s="29">
        <v>0</v>
      </c>
      <c r="M138" s="13">
        <f t="shared" si="919"/>
        <v>0</v>
      </c>
      <c r="N138" s="29">
        <v>0</v>
      </c>
      <c r="O138" s="13">
        <v>0</v>
      </c>
      <c r="P138" s="29">
        <v>0</v>
      </c>
      <c r="Q138" s="13">
        <f t="shared" si="920"/>
        <v>0</v>
      </c>
      <c r="R138" s="29">
        <v>0</v>
      </c>
      <c r="S138" s="13">
        <v>0</v>
      </c>
      <c r="T138" s="29">
        <v>0</v>
      </c>
      <c r="U138" s="13">
        <f t="shared" si="910"/>
        <v>550.20000000000005</v>
      </c>
      <c r="V138" s="49">
        <v>0</v>
      </c>
      <c r="W138" s="75">
        <v>550.20000000000005</v>
      </c>
      <c r="X138" s="50">
        <v>0</v>
      </c>
      <c r="Y138" s="13">
        <f t="shared" si="921"/>
        <v>0</v>
      </c>
      <c r="Z138" s="29">
        <v>0</v>
      </c>
      <c r="AA138" s="13">
        <v>0</v>
      </c>
      <c r="AB138" s="29">
        <v>0</v>
      </c>
      <c r="AC138" s="13">
        <f t="shared" si="922"/>
        <v>0</v>
      </c>
      <c r="AD138" s="29">
        <v>0</v>
      </c>
      <c r="AE138" s="13">
        <v>0</v>
      </c>
      <c r="AF138" s="29">
        <v>0</v>
      </c>
      <c r="AG138" s="13">
        <f t="shared" si="923"/>
        <v>0</v>
      </c>
      <c r="AH138" s="29">
        <v>0</v>
      </c>
      <c r="AI138" s="13">
        <v>0</v>
      </c>
      <c r="AJ138" s="29">
        <v>0</v>
      </c>
      <c r="AK138" s="13">
        <f t="shared" si="924"/>
        <v>0</v>
      </c>
      <c r="AL138" s="29">
        <v>0</v>
      </c>
      <c r="AM138" s="13">
        <v>0</v>
      </c>
      <c r="AN138" s="29">
        <v>0</v>
      </c>
      <c r="AO138" s="13">
        <f t="shared" si="925"/>
        <v>0</v>
      </c>
      <c r="AP138" s="29">
        <v>0</v>
      </c>
      <c r="AQ138" s="13">
        <v>0</v>
      </c>
      <c r="AR138" s="29">
        <v>0</v>
      </c>
      <c r="AS138" s="13">
        <f t="shared" si="926"/>
        <v>0</v>
      </c>
      <c r="AT138" s="29">
        <v>0</v>
      </c>
      <c r="AU138" s="13">
        <v>0</v>
      </c>
      <c r="AV138" s="29">
        <v>0</v>
      </c>
      <c r="AW138" s="13">
        <f t="shared" si="927"/>
        <v>0</v>
      </c>
      <c r="AX138" s="29">
        <v>0</v>
      </c>
      <c r="AY138" s="13">
        <v>0</v>
      </c>
      <c r="AZ138" s="29">
        <v>0</v>
      </c>
    </row>
    <row r="139" spans="1:52" ht="110.25" x14ac:dyDescent="0.25">
      <c r="A139" s="10" t="s">
        <v>397</v>
      </c>
      <c r="B139" s="74" t="s">
        <v>395</v>
      </c>
      <c r="C139" s="41" t="s">
        <v>22</v>
      </c>
      <c r="D139" s="11" t="s">
        <v>54</v>
      </c>
      <c r="E139" s="13">
        <f t="shared" ref="E139:E158" si="928">I139+M139+Q139+U139+Y139+AC139+AG139+AK139+AO139</f>
        <v>1365.4</v>
      </c>
      <c r="F139" s="13">
        <f t="shared" ref="F139:F158" si="929">J139+N139+R139+V139+Z139+AD139+AH139+AL139+AP139</f>
        <v>0</v>
      </c>
      <c r="G139" s="13">
        <f t="shared" ref="G139:G158" si="930">K139+O139+S139+W139+AA139+AE139+AI139+AM139+AQ139</f>
        <v>1365.4</v>
      </c>
      <c r="H139" s="13">
        <f t="shared" ref="H139:H158" si="931">L139+P139+T139+X139+AB139+AF139+AJ139+AN139+AR139</f>
        <v>0</v>
      </c>
      <c r="I139" s="13">
        <f t="shared" si="918"/>
        <v>0</v>
      </c>
      <c r="J139" s="29">
        <v>0</v>
      </c>
      <c r="K139" s="13">
        <v>0</v>
      </c>
      <c r="L139" s="29">
        <v>0</v>
      </c>
      <c r="M139" s="13">
        <f t="shared" si="919"/>
        <v>0</v>
      </c>
      <c r="N139" s="29">
        <v>0</v>
      </c>
      <c r="O139" s="13">
        <v>0</v>
      </c>
      <c r="P139" s="29">
        <v>0</v>
      </c>
      <c r="Q139" s="13">
        <f t="shared" si="920"/>
        <v>0</v>
      </c>
      <c r="R139" s="29">
        <v>0</v>
      </c>
      <c r="S139" s="13">
        <v>0</v>
      </c>
      <c r="T139" s="29">
        <v>0</v>
      </c>
      <c r="U139" s="13">
        <f t="shared" si="910"/>
        <v>1365.4</v>
      </c>
      <c r="V139" s="49">
        <v>0</v>
      </c>
      <c r="W139" s="75">
        <v>1365.4</v>
      </c>
      <c r="X139" s="50">
        <v>0</v>
      </c>
      <c r="Y139" s="13">
        <f t="shared" si="921"/>
        <v>0</v>
      </c>
      <c r="Z139" s="29">
        <v>0</v>
      </c>
      <c r="AA139" s="13">
        <v>0</v>
      </c>
      <c r="AB139" s="29">
        <v>0</v>
      </c>
      <c r="AC139" s="13">
        <f t="shared" si="922"/>
        <v>0</v>
      </c>
      <c r="AD139" s="29">
        <v>0</v>
      </c>
      <c r="AE139" s="13">
        <v>0</v>
      </c>
      <c r="AF139" s="29">
        <v>0</v>
      </c>
      <c r="AG139" s="13">
        <f t="shared" si="923"/>
        <v>0</v>
      </c>
      <c r="AH139" s="29">
        <v>0</v>
      </c>
      <c r="AI139" s="13">
        <v>0</v>
      </c>
      <c r="AJ139" s="29">
        <v>0</v>
      </c>
      <c r="AK139" s="13">
        <f t="shared" si="924"/>
        <v>0</v>
      </c>
      <c r="AL139" s="29">
        <v>0</v>
      </c>
      <c r="AM139" s="13">
        <v>0</v>
      </c>
      <c r="AN139" s="29">
        <v>0</v>
      </c>
      <c r="AO139" s="13">
        <f t="shared" si="925"/>
        <v>0</v>
      </c>
      <c r="AP139" s="29">
        <v>0</v>
      </c>
      <c r="AQ139" s="13">
        <v>0</v>
      </c>
      <c r="AR139" s="29">
        <v>0</v>
      </c>
      <c r="AS139" s="13">
        <f t="shared" si="926"/>
        <v>0</v>
      </c>
      <c r="AT139" s="29">
        <v>0</v>
      </c>
      <c r="AU139" s="13">
        <v>0</v>
      </c>
      <c r="AV139" s="29">
        <v>0</v>
      </c>
      <c r="AW139" s="13">
        <f t="shared" si="927"/>
        <v>0</v>
      </c>
      <c r="AX139" s="29">
        <v>0</v>
      </c>
      <c r="AY139" s="13">
        <v>0</v>
      </c>
      <c r="AZ139" s="29">
        <v>0</v>
      </c>
    </row>
    <row r="140" spans="1:52" ht="126" x14ac:dyDescent="0.25">
      <c r="A140" s="10" t="s">
        <v>398</v>
      </c>
      <c r="B140" s="74" t="s">
        <v>341</v>
      </c>
      <c r="C140" s="41" t="s">
        <v>22</v>
      </c>
      <c r="D140" s="11" t="s">
        <v>54</v>
      </c>
      <c r="E140" s="13">
        <f t="shared" si="928"/>
        <v>600</v>
      </c>
      <c r="F140" s="13">
        <f t="shared" si="929"/>
        <v>0</v>
      </c>
      <c r="G140" s="13">
        <f t="shared" si="930"/>
        <v>600</v>
      </c>
      <c r="H140" s="13">
        <f t="shared" si="931"/>
        <v>0</v>
      </c>
      <c r="I140" s="13">
        <f t="shared" ref="I140" si="932">K140</f>
        <v>0</v>
      </c>
      <c r="J140" s="29">
        <v>0</v>
      </c>
      <c r="K140" s="13">
        <v>0</v>
      </c>
      <c r="L140" s="29">
        <v>0</v>
      </c>
      <c r="M140" s="13">
        <f t="shared" si="919"/>
        <v>0</v>
      </c>
      <c r="N140" s="29">
        <v>0</v>
      </c>
      <c r="O140" s="13">
        <v>0</v>
      </c>
      <c r="P140" s="29">
        <v>0</v>
      </c>
      <c r="Q140" s="13">
        <f t="shared" si="920"/>
        <v>0</v>
      </c>
      <c r="R140" s="29">
        <v>0</v>
      </c>
      <c r="S140" s="13">
        <v>0</v>
      </c>
      <c r="T140" s="29">
        <v>0</v>
      </c>
      <c r="U140" s="13">
        <f t="shared" ref="U140" si="933">W140</f>
        <v>600</v>
      </c>
      <c r="V140" s="49">
        <v>0</v>
      </c>
      <c r="W140" s="75">
        <v>600</v>
      </c>
      <c r="X140" s="50">
        <v>0</v>
      </c>
      <c r="Y140" s="13">
        <f t="shared" si="921"/>
        <v>0</v>
      </c>
      <c r="Z140" s="29">
        <v>0</v>
      </c>
      <c r="AA140" s="13">
        <v>0</v>
      </c>
      <c r="AB140" s="29">
        <v>0</v>
      </c>
      <c r="AC140" s="13">
        <f t="shared" si="922"/>
        <v>0</v>
      </c>
      <c r="AD140" s="29">
        <v>0</v>
      </c>
      <c r="AE140" s="13">
        <v>0</v>
      </c>
      <c r="AF140" s="29">
        <v>0</v>
      </c>
      <c r="AG140" s="13">
        <f t="shared" si="923"/>
        <v>0</v>
      </c>
      <c r="AH140" s="29">
        <v>0</v>
      </c>
      <c r="AI140" s="13">
        <v>0</v>
      </c>
      <c r="AJ140" s="29">
        <v>0</v>
      </c>
      <c r="AK140" s="13">
        <f t="shared" si="924"/>
        <v>0</v>
      </c>
      <c r="AL140" s="29">
        <v>0</v>
      </c>
      <c r="AM140" s="13">
        <v>0</v>
      </c>
      <c r="AN140" s="29">
        <v>0</v>
      </c>
      <c r="AO140" s="13">
        <f t="shared" si="925"/>
        <v>0</v>
      </c>
      <c r="AP140" s="29">
        <v>0</v>
      </c>
      <c r="AQ140" s="13">
        <v>0</v>
      </c>
      <c r="AR140" s="29">
        <v>0</v>
      </c>
      <c r="AS140" s="13">
        <f t="shared" si="926"/>
        <v>0</v>
      </c>
      <c r="AT140" s="29">
        <v>0</v>
      </c>
      <c r="AU140" s="13">
        <v>0</v>
      </c>
      <c r="AV140" s="29">
        <v>0</v>
      </c>
      <c r="AW140" s="13">
        <f t="shared" si="927"/>
        <v>0</v>
      </c>
      <c r="AX140" s="29">
        <v>0</v>
      </c>
      <c r="AY140" s="13">
        <v>0</v>
      </c>
      <c r="AZ140" s="29">
        <v>0</v>
      </c>
    </row>
    <row r="141" spans="1:52" ht="78.75" x14ac:dyDescent="0.25">
      <c r="A141" s="10" t="s">
        <v>399</v>
      </c>
      <c r="B141" s="74" t="s">
        <v>411</v>
      </c>
      <c r="C141" s="41" t="s">
        <v>22</v>
      </c>
      <c r="D141" s="11" t="s">
        <v>54</v>
      </c>
      <c r="E141" s="13">
        <f t="shared" si="928"/>
        <v>797.09999999999991</v>
      </c>
      <c r="F141" s="13">
        <f t="shared" si="929"/>
        <v>0</v>
      </c>
      <c r="G141" s="13">
        <f t="shared" si="930"/>
        <v>797.09999999999991</v>
      </c>
      <c r="H141" s="13">
        <f t="shared" si="931"/>
        <v>0</v>
      </c>
      <c r="I141" s="13">
        <f t="shared" ref="I141" si="934">K141</f>
        <v>0</v>
      </c>
      <c r="J141" s="29">
        <v>0</v>
      </c>
      <c r="K141" s="13">
        <v>0</v>
      </c>
      <c r="L141" s="29">
        <v>0</v>
      </c>
      <c r="M141" s="13">
        <f t="shared" si="919"/>
        <v>0</v>
      </c>
      <c r="N141" s="29">
        <v>0</v>
      </c>
      <c r="O141" s="13">
        <v>0</v>
      </c>
      <c r="P141" s="29">
        <v>0</v>
      </c>
      <c r="Q141" s="13">
        <f t="shared" si="920"/>
        <v>0</v>
      </c>
      <c r="R141" s="29">
        <v>0</v>
      </c>
      <c r="S141" s="13">
        <v>0</v>
      </c>
      <c r="T141" s="29">
        <v>0</v>
      </c>
      <c r="U141" s="13">
        <f t="shared" ref="U141" si="935">W141</f>
        <v>797.09999999999991</v>
      </c>
      <c r="V141" s="49">
        <v>0</v>
      </c>
      <c r="W141" s="75">
        <f>1374.8-577.7</f>
        <v>797.09999999999991</v>
      </c>
      <c r="X141" s="50">
        <v>0</v>
      </c>
      <c r="Y141" s="13">
        <f t="shared" si="921"/>
        <v>0</v>
      </c>
      <c r="Z141" s="29">
        <v>0</v>
      </c>
      <c r="AA141" s="13">
        <v>0</v>
      </c>
      <c r="AB141" s="29">
        <v>0</v>
      </c>
      <c r="AC141" s="13">
        <f t="shared" si="922"/>
        <v>0</v>
      </c>
      <c r="AD141" s="29">
        <v>0</v>
      </c>
      <c r="AE141" s="13">
        <v>0</v>
      </c>
      <c r="AF141" s="29">
        <v>0</v>
      </c>
      <c r="AG141" s="13">
        <f t="shared" si="923"/>
        <v>0</v>
      </c>
      <c r="AH141" s="29">
        <v>0</v>
      </c>
      <c r="AI141" s="13">
        <v>0</v>
      </c>
      <c r="AJ141" s="29">
        <v>0</v>
      </c>
      <c r="AK141" s="13">
        <f t="shared" si="924"/>
        <v>0</v>
      </c>
      <c r="AL141" s="29">
        <v>0</v>
      </c>
      <c r="AM141" s="13">
        <v>0</v>
      </c>
      <c r="AN141" s="29">
        <v>0</v>
      </c>
      <c r="AO141" s="13">
        <f t="shared" si="925"/>
        <v>0</v>
      </c>
      <c r="AP141" s="29">
        <v>0</v>
      </c>
      <c r="AQ141" s="13">
        <v>0</v>
      </c>
      <c r="AR141" s="29">
        <v>0</v>
      </c>
      <c r="AS141" s="13">
        <f t="shared" si="926"/>
        <v>0</v>
      </c>
      <c r="AT141" s="29">
        <v>0</v>
      </c>
      <c r="AU141" s="13">
        <v>0</v>
      </c>
      <c r="AV141" s="29">
        <v>0</v>
      </c>
      <c r="AW141" s="13">
        <f t="shared" si="927"/>
        <v>0</v>
      </c>
      <c r="AX141" s="29">
        <v>0</v>
      </c>
      <c r="AY141" s="13">
        <v>0</v>
      </c>
      <c r="AZ141" s="29">
        <v>0</v>
      </c>
    </row>
    <row r="142" spans="1:52" ht="94.5" x14ac:dyDescent="0.25">
      <c r="A142" s="10" t="s">
        <v>400</v>
      </c>
      <c r="B142" s="76" t="s">
        <v>415</v>
      </c>
      <c r="C142" s="41" t="s">
        <v>22</v>
      </c>
      <c r="D142" s="11" t="s">
        <v>54</v>
      </c>
      <c r="E142" s="13">
        <f t="shared" si="928"/>
        <v>637.4</v>
      </c>
      <c r="F142" s="13">
        <f t="shared" si="929"/>
        <v>0</v>
      </c>
      <c r="G142" s="13">
        <f t="shared" si="930"/>
        <v>637.4</v>
      </c>
      <c r="H142" s="13">
        <f t="shared" si="931"/>
        <v>0</v>
      </c>
      <c r="I142" s="13">
        <f t="shared" ref="I142" si="936">K142</f>
        <v>0</v>
      </c>
      <c r="J142" s="29">
        <v>0</v>
      </c>
      <c r="K142" s="13">
        <v>0</v>
      </c>
      <c r="L142" s="29">
        <v>0</v>
      </c>
      <c r="M142" s="13">
        <f t="shared" si="919"/>
        <v>0</v>
      </c>
      <c r="N142" s="29">
        <v>0</v>
      </c>
      <c r="O142" s="13">
        <v>0</v>
      </c>
      <c r="P142" s="29">
        <v>0</v>
      </c>
      <c r="Q142" s="13">
        <f t="shared" si="920"/>
        <v>0</v>
      </c>
      <c r="R142" s="29">
        <v>0</v>
      </c>
      <c r="S142" s="13">
        <v>0</v>
      </c>
      <c r="T142" s="29">
        <v>0</v>
      </c>
      <c r="U142" s="13">
        <f t="shared" ref="U142" si="937">W142</f>
        <v>637.4</v>
      </c>
      <c r="V142" s="49">
        <v>0</v>
      </c>
      <c r="W142" s="75">
        <v>637.4</v>
      </c>
      <c r="X142" s="50">
        <v>0</v>
      </c>
      <c r="Y142" s="13">
        <f t="shared" si="921"/>
        <v>0</v>
      </c>
      <c r="Z142" s="29">
        <v>0</v>
      </c>
      <c r="AA142" s="13">
        <v>0</v>
      </c>
      <c r="AB142" s="29">
        <v>0</v>
      </c>
      <c r="AC142" s="13">
        <f t="shared" si="922"/>
        <v>0</v>
      </c>
      <c r="AD142" s="29">
        <v>0</v>
      </c>
      <c r="AE142" s="13">
        <v>0</v>
      </c>
      <c r="AF142" s="29">
        <v>0</v>
      </c>
      <c r="AG142" s="13">
        <f t="shared" si="923"/>
        <v>0</v>
      </c>
      <c r="AH142" s="29">
        <v>0</v>
      </c>
      <c r="AI142" s="13">
        <v>0</v>
      </c>
      <c r="AJ142" s="29">
        <v>0</v>
      </c>
      <c r="AK142" s="13">
        <f t="shared" si="924"/>
        <v>0</v>
      </c>
      <c r="AL142" s="29">
        <v>0</v>
      </c>
      <c r="AM142" s="13">
        <v>0</v>
      </c>
      <c r="AN142" s="29">
        <v>0</v>
      </c>
      <c r="AO142" s="13">
        <f t="shared" si="925"/>
        <v>0</v>
      </c>
      <c r="AP142" s="29">
        <v>0</v>
      </c>
      <c r="AQ142" s="13">
        <v>0</v>
      </c>
      <c r="AR142" s="29">
        <v>0</v>
      </c>
      <c r="AS142" s="13">
        <f t="shared" si="926"/>
        <v>0</v>
      </c>
      <c r="AT142" s="29">
        <v>0</v>
      </c>
      <c r="AU142" s="13">
        <v>0</v>
      </c>
      <c r="AV142" s="29">
        <v>0</v>
      </c>
      <c r="AW142" s="13">
        <f t="shared" si="927"/>
        <v>0</v>
      </c>
      <c r="AX142" s="29">
        <v>0</v>
      </c>
      <c r="AY142" s="13">
        <v>0</v>
      </c>
      <c r="AZ142" s="29">
        <v>0</v>
      </c>
    </row>
    <row r="143" spans="1:52" ht="78.75" x14ac:dyDescent="0.25">
      <c r="A143" s="10" t="s">
        <v>401</v>
      </c>
      <c r="B143" s="79" t="s">
        <v>414</v>
      </c>
      <c r="C143" s="41" t="s">
        <v>22</v>
      </c>
      <c r="D143" s="11" t="s">
        <v>54</v>
      </c>
      <c r="E143" s="13">
        <f t="shared" si="928"/>
        <v>1527.8</v>
      </c>
      <c r="F143" s="13">
        <f t="shared" si="929"/>
        <v>0</v>
      </c>
      <c r="G143" s="13">
        <f t="shared" si="930"/>
        <v>1527.8</v>
      </c>
      <c r="H143" s="13">
        <f t="shared" si="931"/>
        <v>0</v>
      </c>
      <c r="I143" s="13">
        <f t="shared" ref="I143" si="938">K143</f>
        <v>0</v>
      </c>
      <c r="J143" s="29">
        <v>0</v>
      </c>
      <c r="K143" s="13">
        <v>0</v>
      </c>
      <c r="L143" s="29">
        <v>0</v>
      </c>
      <c r="M143" s="13">
        <f t="shared" ref="M143" si="939">O143</f>
        <v>0</v>
      </c>
      <c r="N143" s="29">
        <v>0</v>
      </c>
      <c r="O143" s="13">
        <v>0</v>
      </c>
      <c r="P143" s="29">
        <v>0</v>
      </c>
      <c r="Q143" s="13">
        <f t="shared" ref="Q143" si="940">S143</f>
        <v>0</v>
      </c>
      <c r="R143" s="29">
        <v>0</v>
      </c>
      <c r="S143" s="13">
        <v>0</v>
      </c>
      <c r="T143" s="29">
        <v>0</v>
      </c>
      <c r="U143" s="13">
        <f t="shared" ref="U143" si="941">W143</f>
        <v>1527.8</v>
      </c>
      <c r="V143" s="49">
        <v>0</v>
      </c>
      <c r="W143" s="75">
        <v>1527.8</v>
      </c>
      <c r="X143" s="50">
        <v>0</v>
      </c>
      <c r="Y143" s="13">
        <f t="shared" ref="Y143" si="942">AA143</f>
        <v>0</v>
      </c>
      <c r="Z143" s="29">
        <v>0</v>
      </c>
      <c r="AA143" s="80">
        <v>0</v>
      </c>
      <c r="AB143" s="29">
        <v>0</v>
      </c>
      <c r="AC143" s="13">
        <f t="shared" ref="AC143" si="943">AE143</f>
        <v>0</v>
      </c>
      <c r="AD143" s="29">
        <v>0</v>
      </c>
      <c r="AE143" s="13">
        <v>0</v>
      </c>
      <c r="AF143" s="29">
        <v>0</v>
      </c>
      <c r="AG143" s="13">
        <f t="shared" ref="AG143" si="944">AI143</f>
        <v>0</v>
      </c>
      <c r="AH143" s="29">
        <v>0</v>
      </c>
      <c r="AI143" s="13">
        <v>0</v>
      </c>
      <c r="AJ143" s="29">
        <v>0</v>
      </c>
      <c r="AK143" s="13">
        <f t="shared" ref="AK143" si="945">AM143</f>
        <v>0</v>
      </c>
      <c r="AL143" s="29">
        <v>0</v>
      </c>
      <c r="AM143" s="13">
        <v>0</v>
      </c>
      <c r="AN143" s="29">
        <v>0</v>
      </c>
      <c r="AO143" s="13">
        <f t="shared" ref="AO143" si="946">AQ143</f>
        <v>0</v>
      </c>
      <c r="AP143" s="29">
        <v>0</v>
      </c>
      <c r="AQ143" s="13">
        <v>0</v>
      </c>
      <c r="AR143" s="29">
        <v>0</v>
      </c>
      <c r="AS143" s="13">
        <f t="shared" ref="AS143" si="947">AU143</f>
        <v>0</v>
      </c>
      <c r="AT143" s="29">
        <v>0</v>
      </c>
      <c r="AU143" s="13">
        <v>0</v>
      </c>
      <c r="AV143" s="29">
        <v>0</v>
      </c>
      <c r="AW143" s="13">
        <f t="shared" ref="AW143" si="948">AY143</f>
        <v>0</v>
      </c>
      <c r="AX143" s="29">
        <v>0</v>
      </c>
      <c r="AY143" s="13">
        <v>0</v>
      </c>
      <c r="AZ143" s="29">
        <v>0</v>
      </c>
    </row>
    <row r="144" spans="1:52" ht="78.75" x14ac:dyDescent="0.25">
      <c r="A144" s="10" t="s">
        <v>402</v>
      </c>
      <c r="B144" s="68" t="s">
        <v>430</v>
      </c>
      <c r="C144" s="41" t="s">
        <v>22</v>
      </c>
      <c r="D144" s="11" t="s">
        <v>54</v>
      </c>
      <c r="E144" s="13">
        <f t="shared" ref="E144:E146" si="949">I144+M144+Q144+U144+Y144+AC144+AG144+AK144+AO144</f>
        <v>1815.1</v>
      </c>
      <c r="F144" s="13">
        <f t="shared" ref="F144:F146" si="950">J144+N144+R144+V144+Z144+AD144+AH144+AL144+AP144</f>
        <v>0</v>
      </c>
      <c r="G144" s="13">
        <f t="shared" ref="G144:G146" si="951">K144+O144+S144+W144+AA144+AE144+AI144+AM144+AQ144</f>
        <v>1815.1</v>
      </c>
      <c r="H144" s="13">
        <f t="shared" ref="H144:H146" si="952">L144+P144+T144+X144+AB144+AF144+AJ144+AN144+AR144</f>
        <v>0</v>
      </c>
      <c r="I144" s="13">
        <f t="shared" ref="I144:I146" si="953">K144</f>
        <v>0</v>
      </c>
      <c r="J144" s="29">
        <v>0</v>
      </c>
      <c r="K144" s="13">
        <v>0</v>
      </c>
      <c r="L144" s="29">
        <v>0</v>
      </c>
      <c r="M144" s="13">
        <f t="shared" ref="M144:M146" si="954">O144</f>
        <v>0</v>
      </c>
      <c r="N144" s="29">
        <v>0</v>
      </c>
      <c r="O144" s="13">
        <v>0</v>
      </c>
      <c r="P144" s="29">
        <v>0</v>
      </c>
      <c r="Q144" s="13">
        <f t="shared" ref="Q144:Q146" si="955">S144</f>
        <v>0</v>
      </c>
      <c r="R144" s="29">
        <v>0</v>
      </c>
      <c r="S144" s="13">
        <v>0</v>
      </c>
      <c r="T144" s="29">
        <v>0</v>
      </c>
      <c r="U144" s="13">
        <f t="shared" ref="U144:U146" si="956">W144</f>
        <v>0</v>
      </c>
      <c r="V144" s="49">
        <v>0</v>
      </c>
      <c r="W144" s="75">
        <v>0</v>
      </c>
      <c r="X144" s="50">
        <v>0</v>
      </c>
      <c r="Y144" s="13">
        <f t="shared" ref="Y144:Y146" si="957">AA144</f>
        <v>1815.1</v>
      </c>
      <c r="Z144" s="49">
        <v>0</v>
      </c>
      <c r="AA144" s="82">
        <v>1815.1</v>
      </c>
      <c r="AB144" s="50">
        <v>0</v>
      </c>
      <c r="AC144" s="13">
        <f t="shared" ref="AC144:AC146" si="958">AE144</f>
        <v>0</v>
      </c>
      <c r="AD144" s="29">
        <v>0</v>
      </c>
      <c r="AE144" s="13">
        <v>0</v>
      </c>
      <c r="AF144" s="29">
        <v>0</v>
      </c>
      <c r="AG144" s="13">
        <f t="shared" ref="AG144:AG146" si="959">AI144</f>
        <v>0</v>
      </c>
      <c r="AH144" s="29">
        <v>0</v>
      </c>
      <c r="AI144" s="13">
        <v>0</v>
      </c>
      <c r="AJ144" s="29">
        <v>0</v>
      </c>
      <c r="AK144" s="13">
        <f t="shared" ref="AK144:AK146" si="960">AM144</f>
        <v>0</v>
      </c>
      <c r="AL144" s="29">
        <v>0</v>
      </c>
      <c r="AM144" s="13">
        <v>0</v>
      </c>
      <c r="AN144" s="29">
        <v>0</v>
      </c>
      <c r="AO144" s="13">
        <f t="shared" ref="AO144:AO146" si="961">AQ144</f>
        <v>0</v>
      </c>
      <c r="AP144" s="29">
        <v>0</v>
      </c>
      <c r="AQ144" s="13">
        <v>0</v>
      </c>
      <c r="AR144" s="29">
        <v>0</v>
      </c>
      <c r="AS144" s="13">
        <f t="shared" ref="AS144:AS146" si="962">AU144</f>
        <v>0</v>
      </c>
      <c r="AT144" s="29">
        <v>0</v>
      </c>
      <c r="AU144" s="13">
        <v>0</v>
      </c>
      <c r="AV144" s="29">
        <v>0</v>
      </c>
      <c r="AW144" s="13">
        <f t="shared" ref="AW144:AW146" si="963">AY144</f>
        <v>0</v>
      </c>
      <c r="AX144" s="29">
        <v>0</v>
      </c>
      <c r="AY144" s="13">
        <v>0</v>
      </c>
      <c r="AZ144" s="29">
        <v>0</v>
      </c>
    </row>
    <row r="145" spans="1:52" ht="63" x14ac:dyDescent="0.25">
      <c r="A145" s="10" t="s">
        <v>403</v>
      </c>
      <c r="B145" s="68" t="s">
        <v>462</v>
      </c>
      <c r="C145" s="41" t="s">
        <v>22</v>
      </c>
      <c r="D145" s="11" t="s">
        <v>54</v>
      </c>
      <c r="E145" s="13">
        <f t="shared" si="949"/>
        <v>4710.2</v>
      </c>
      <c r="F145" s="13">
        <f t="shared" si="950"/>
        <v>0</v>
      </c>
      <c r="G145" s="13">
        <f t="shared" si="951"/>
        <v>4710.2</v>
      </c>
      <c r="H145" s="13">
        <f t="shared" si="952"/>
        <v>0</v>
      </c>
      <c r="I145" s="13">
        <f t="shared" si="953"/>
        <v>0</v>
      </c>
      <c r="J145" s="29">
        <v>0</v>
      </c>
      <c r="K145" s="13">
        <v>0</v>
      </c>
      <c r="L145" s="29">
        <v>0</v>
      </c>
      <c r="M145" s="13">
        <f t="shared" si="954"/>
        <v>0</v>
      </c>
      <c r="N145" s="29">
        <v>0</v>
      </c>
      <c r="O145" s="13">
        <v>0</v>
      </c>
      <c r="P145" s="29">
        <v>0</v>
      </c>
      <c r="Q145" s="13">
        <f t="shared" si="955"/>
        <v>0</v>
      </c>
      <c r="R145" s="29">
        <v>0</v>
      </c>
      <c r="S145" s="13">
        <v>0</v>
      </c>
      <c r="T145" s="29">
        <v>0</v>
      </c>
      <c r="U145" s="13">
        <f t="shared" si="956"/>
        <v>0</v>
      </c>
      <c r="V145" s="49">
        <v>0</v>
      </c>
      <c r="W145" s="75">
        <v>0</v>
      </c>
      <c r="X145" s="50">
        <v>0</v>
      </c>
      <c r="Y145" s="13">
        <f t="shared" si="957"/>
        <v>4710.2</v>
      </c>
      <c r="Z145" s="49">
        <v>0</v>
      </c>
      <c r="AA145" s="82">
        <v>4710.2</v>
      </c>
      <c r="AB145" s="50">
        <v>0</v>
      </c>
      <c r="AC145" s="13">
        <f t="shared" si="958"/>
        <v>0</v>
      </c>
      <c r="AD145" s="29">
        <v>0</v>
      </c>
      <c r="AE145" s="13">
        <v>0</v>
      </c>
      <c r="AF145" s="29">
        <v>0</v>
      </c>
      <c r="AG145" s="13">
        <f t="shared" si="959"/>
        <v>0</v>
      </c>
      <c r="AH145" s="29">
        <v>0</v>
      </c>
      <c r="AI145" s="13">
        <v>0</v>
      </c>
      <c r="AJ145" s="29">
        <v>0</v>
      </c>
      <c r="AK145" s="13">
        <f t="shared" si="960"/>
        <v>0</v>
      </c>
      <c r="AL145" s="29">
        <v>0</v>
      </c>
      <c r="AM145" s="13">
        <v>0</v>
      </c>
      <c r="AN145" s="29">
        <v>0</v>
      </c>
      <c r="AO145" s="13">
        <f t="shared" si="961"/>
        <v>0</v>
      </c>
      <c r="AP145" s="29">
        <v>0</v>
      </c>
      <c r="AQ145" s="13">
        <v>0</v>
      </c>
      <c r="AR145" s="29">
        <v>0</v>
      </c>
      <c r="AS145" s="13">
        <f t="shared" si="962"/>
        <v>0</v>
      </c>
      <c r="AT145" s="29">
        <v>0</v>
      </c>
      <c r="AU145" s="13">
        <v>0</v>
      </c>
      <c r="AV145" s="29">
        <v>0</v>
      </c>
      <c r="AW145" s="13">
        <f t="shared" si="963"/>
        <v>0</v>
      </c>
      <c r="AX145" s="29">
        <v>0</v>
      </c>
      <c r="AY145" s="13">
        <v>0</v>
      </c>
      <c r="AZ145" s="29">
        <v>0</v>
      </c>
    </row>
    <row r="146" spans="1:52" ht="78.75" x14ac:dyDescent="0.25">
      <c r="A146" s="10" t="s">
        <v>409</v>
      </c>
      <c r="B146" s="83" t="s">
        <v>431</v>
      </c>
      <c r="C146" s="41" t="s">
        <v>22</v>
      </c>
      <c r="D146" s="11" t="s">
        <v>54</v>
      </c>
      <c r="E146" s="13">
        <f t="shared" si="949"/>
        <v>4489.6000000000004</v>
      </c>
      <c r="F146" s="13">
        <f t="shared" si="950"/>
        <v>0</v>
      </c>
      <c r="G146" s="13">
        <f t="shared" si="951"/>
        <v>4489.6000000000004</v>
      </c>
      <c r="H146" s="13">
        <f t="shared" si="952"/>
        <v>0</v>
      </c>
      <c r="I146" s="13">
        <f t="shared" si="953"/>
        <v>0</v>
      </c>
      <c r="J146" s="29">
        <v>0</v>
      </c>
      <c r="K146" s="13">
        <v>0</v>
      </c>
      <c r="L146" s="29">
        <v>0</v>
      </c>
      <c r="M146" s="13">
        <f t="shared" si="954"/>
        <v>0</v>
      </c>
      <c r="N146" s="29">
        <v>0</v>
      </c>
      <c r="O146" s="13">
        <v>0</v>
      </c>
      <c r="P146" s="29">
        <v>0</v>
      </c>
      <c r="Q146" s="13">
        <f t="shared" si="955"/>
        <v>0</v>
      </c>
      <c r="R146" s="29">
        <v>0</v>
      </c>
      <c r="S146" s="13">
        <v>0</v>
      </c>
      <c r="T146" s="29">
        <v>0</v>
      </c>
      <c r="U146" s="13">
        <f t="shared" si="956"/>
        <v>0</v>
      </c>
      <c r="V146" s="49">
        <v>0</v>
      </c>
      <c r="W146" s="75">
        <v>0</v>
      </c>
      <c r="X146" s="50">
        <v>0</v>
      </c>
      <c r="Y146" s="13">
        <f t="shared" si="957"/>
        <v>4489.6000000000004</v>
      </c>
      <c r="Z146" s="49">
        <v>0</v>
      </c>
      <c r="AA146" s="84">
        <v>4489.6000000000004</v>
      </c>
      <c r="AB146" s="50">
        <v>0</v>
      </c>
      <c r="AC146" s="13">
        <f t="shared" si="958"/>
        <v>0</v>
      </c>
      <c r="AD146" s="29">
        <v>0</v>
      </c>
      <c r="AE146" s="13">
        <v>0</v>
      </c>
      <c r="AF146" s="29">
        <v>0</v>
      </c>
      <c r="AG146" s="13">
        <f t="shared" si="959"/>
        <v>0</v>
      </c>
      <c r="AH146" s="29">
        <v>0</v>
      </c>
      <c r="AI146" s="13">
        <v>0</v>
      </c>
      <c r="AJ146" s="29">
        <v>0</v>
      </c>
      <c r="AK146" s="13">
        <f t="shared" si="960"/>
        <v>0</v>
      </c>
      <c r="AL146" s="29">
        <v>0</v>
      </c>
      <c r="AM146" s="13">
        <v>0</v>
      </c>
      <c r="AN146" s="29">
        <v>0</v>
      </c>
      <c r="AO146" s="13">
        <f t="shared" si="961"/>
        <v>0</v>
      </c>
      <c r="AP146" s="29">
        <v>0</v>
      </c>
      <c r="AQ146" s="13">
        <v>0</v>
      </c>
      <c r="AR146" s="29">
        <v>0</v>
      </c>
      <c r="AS146" s="13">
        <f t="shared" si="962"/>
        <v>0</v>
      </c>
      <c r="AT146" s="29">
        <v>0</v>
      </c>
      <c r="AU146" s="13">
        <v>0</v>
      </c>
      <c r="AV146" s="29">
        <v>0</v>
      </c>
      <c r="AW146" s="13">
        <f t="shared" si="963"/>
        <v>0</v>
      </c>
      <c r="AX146" s="29">
        <v>0</v>
      </c>
      <c r="AY146" s="13">
        <v>0</v>
      </c>
      <c r="AZ146" s="29">
        <v>0</v>
      </c>
    </row>
    <row r="147" spans="1:52" ht="63" x14ac:dyDescent="0.25">
      <c r="A147" s="10" t="s">
        <v>410</v>
      </c>
      <c r="B147" s="68" t="s">
        <v>432</v>
      </c>
      <c r="C147" s="41" t="s">
        <v>22</v>
      </c>
      <c r="D147" s="11" t="s">
        <v>54</v>
      </c>
      <c r="E147" s="13">
        <f t="shared" ref="E147:E148" si="964">I147+M147+Q147+U147+Y147+AC147+AG147+AK147+AO147</f>
        <v>7609</v>
      </c>
      <c r="F147" s="13">
        <f t="shared" ref="F147:F148" si="965">J147+N147+R147+V147+Z147+AD147+AH147+AL147+AP147</f>
        <v>0</v>
      </c>
      <c r="G147" s="13">
        <f t="shared" ref="G147:G148" si="966">K147+O147+S147+W147+AA147+AE147+AI147+AM147+AQ147</f>
        <v>7609</v>
      </c>
      <c r="H147" s="13">
        <f t="shared" ref="H147:H148" si="967">L147+P147+T147+X147+AB147+AF147+AJ147+AN147+AR147</f>
        <v>0</v>
      </c>
      <c r="I147" s="13">
        <f t="shared" ref="I147:I148" si="968">K147</f>
        <v>0</v>
      </c>
      <c r="J147" s="29">
        <v>0</v>
      </c>
      <c r="K147" s="13">
        <v>0</v>
      </c>
      <c r="L147" s="29">
        <v>0</v>
      </c>
      <c r="M147" s="13">
        <f t="shared" ref="M147:M148" si="969">O147</f>
        <v>0</v>
      </c>
      <c r="N147" s="29">
        <v>0</v>
      </c>
      <c r="O147" s="13">
        <v>0</v>
      </c>
      <c r="P147" s="29">
        <v>0</v>
      </c>
      <c r="Q147" s="13">
        <f t="shared" ref="Q147:Q148" si="970">S147</f>
        <v>0</v>
      </c>
      <c r="R147" s="29">
        <v>0</v>
      </c>
      <c r="S147" s="13">
        <v>0</v>
      </c>
      <c r="T147" s="29">
        <v>0</v>
      </c>
      <c r="U147" s="13">
        <f t="shared" ref="U147:U148" si="971">W147</f>
        <v>0</v>
      </c>
      <c r="V147" s="49">
        <v>0</v>
      </c>
      <c r="W147" s="75">
        <v>0</v>
      </c>
      <c r="X147" s="50">
        <v>0</v>
      </c>
      <c r="Y147" s="13">
        <f t="shared" ref="Y147:Y148" si="972">AA147</f>
        <v>7609</v>
      </c>
      <c r="Z147" s="49">
        <v>0</v>
      </c>
      <c r="AA147" s="85">
        <v>7609</v>
      </c>
      <c r="AB147" s="50">
        <v>0</v>
      </c>
      <c r="AC147" s="13">
        <f t="shared" ref="AC147:AC148" si="973">AE147</f>
        <v>0</v>
      </c>
      <c r="AD147" s="29">
        <v>0</v>
      </c>
      <c r="AE147" s="13">
        <v>0</v>
      </c>
      <c r="AF147" s="29">
        <v>0</v>
      </c>
      <c r="AG147" s="13">
        <f t="shared" ref="AG147:AG148" si="974">AI147</f>
        <v>0</v>
      </c>
      <c r="AH147" s="29">
        <v>0</v>
      </c>
      <c r="AI147" s="13">
        <v>0</v>
      </c>
      <c r="AJ147" s="29">
        <v>0</v>
      </c>
      <c r="AK147" s="13">
        <f t="shared" ref="AK147:AK148" si="975">AM147</f>
        <v>0</v>
      </c>
      <c r="AL147" s="29">
        <v>0</v>
      </c>
      <c r="AM147" s="13">
        <v>0</v>
      </c>
      <c r="AN147" s="29">
        <v>0</v>
      </c>
      <c r="AO147" s="13">
        <f t="shared" ref="AO147:AO148" si="976">AQ147</f>
        <v>0</v>
      </c>
      <c r="AP147" s="29">
        <v>0</v>
      </c>
      <c r="AQ147" s="13">
        <v>0</v>
      </c>
      <c r="AR147" s="29">
        <v>0</v>
      </c>
      <c r="AS147" s="13">
        <f t="shared" ref="AS147:AS148" si="977">AU147</f>
        <v>0</v>
      </c>
      <c r="AT147" s="29">
        <v>0</v>
      </c>
      <c r="AU147" s="13">
        <v>0</v>
      </c>
      <c r="AV147" s="29">
        <v>0</v>
      </c>
      <c r="AW147" s="13">
        <f t="shared" ref="AW147:AW148" si="978">AY147</f>
        <v>0</v>
      </c>
      <c r="AX147" s="29">
        <v>0</v>
      </c>
      <c r="AY147" s="13">
        <v>0</v>
      </c>
      <c r="AZ147" s="29">
        <v>0</v>
      </c>
    </row>
    <row r="148" spans="1:52" ht="78.75" x14ac:dyDescent="0.25">
      <c r="A148" s="10" t="s">
        <v>412</v>
      </c>
      <c r="B148" s="68" t="s">
        <v>433</v>
      </c>
      <c r="C148" s="41" t="s">
        <v>22</v>
      </c>
      <c r="D148" s="11" t="s">
        <v>54</v>
      </c>
      <c r="E148" s="13">
        <f t="shared" si="964"/>
        <v>2356.1999999999998</v>
      </c>
      <c r="F148" s="13">
        <f t="shared" si="965"/>
        <v>0</v>
      </c>
      <c r="G148" s="13">
        <f t="shared" si="966"/>
        <v>2356.1999999999998</v>
      </c>
      <c r="H148" s="13">
        <f t="shared" si="967"/>
        <v>0</v>
      </c>
      <c r="I148" s="13">
        <f t="shared" si="968"/>
        <v>0</v>
      </c>
      <c r="J148" s="29">
        <v>0</v>
      </c>
      <c r="K148" s="13">
        <v>0</v>
      </c>
      <c r="L148" s="29">
        <v>0</v>
      </c>
      <c r="M148" s="13">
        <f t="shared" si="969"/>
        <v>0</v>
      </c>
      <c r="N148" s="29">
        <v>0</v>
      </c>
      <c r="O148" s="13">
        <v>0</v>
      </c>
      <c r="P148" s="29">
        <v>0</v>
      </c>
      <c r="Q148" s="13">
        <f t="shared" si="970"/>
        <v>0</v>
      </c>
      <c r="R148" s="29">
        <v>0</v>
      </c>
      <c r="S148" s="13">
        <v>0</v>
      </c>
      <c r="T148" s="29">
        <v>0</v>
      </c>
      <c r="U148" s="13">
        <f t="shared" si="971"/>
        <v>0</v>
      </c>
      <c r="V148" s="49">
        <v>0</v>
      </c>
      <c r="W148" s="75">
        <v>0</v>
      </c>
      <c r="X148" s="50">
        <v>0</v>
      </c>
      <c r="Y148" s="13">
        <f t="shared" si="972"/>
        <v>2356.1999999999998</v>
      </c>
      <c r="Z148" s="49">
        <v>0</v>
      </c>
      <c r="AA148" s="82">
        <v>2356.1999999999998</v>
      </c>
      <c r="AB148" s="50">
        <v>0</v>
      </c>
      <c r="AC148" s="13">
        <f t="shared" si="973"/>
        <v>0</v>
      </c>
      <c r="AD148" s="29">
        <v>0</v>
      </c>
      <c r="AE148" s="13">
        <v>0</v>
      </c>
      <c r="AF148" s="29">
        <v>0</v>
      </c>
      <c r="AG148" s="13">
        <f t="shared" si="974"/>
        <v>0</v>
      </c>
      <c r="AH148" s="29">
        <v>0</v>
      </c>
      <c r="AI148" s="13">
        <v>0</v>
      </c>
      <c r="AJ148" s="29">
        <v>0</v>
      </c>
      <c r="AK148" s="13">
        <f t="shared" si="975"/>
        <v>0</v>
      </c>
      <c r="AL148" s="29">
        <v>0</v>
      </c>
      <c r="AM148" s="13">
        <v>0</v>
      </c>
      <c r="AN148" s="29">
        <v>0</v>
      </c>
      <c r="AO148" s="13">
        <f t="shared" si="976"/>
        <v>0</v>
      </c>
      <c r="AP148" s="29">
        <v>0</v>
      </c>
      <c r="AQ148" s="13">
        <v>0</v>
      </c>
      <c r="AR148" s="29">
        <v>0</v>
      </c>
      <c r="AS148" s="13">
        <f t="shared" si="977"/>
        <v>0</v>
      </c>
      <c r="AT148" s="29">
        <v>0</v>
      </c>
      <c r="AU148" s="13">
        <v>0</v>
      </c>
      <c r="AV148" s="29">
        <v>0</v>
      </c>
      <c r="AW148" s="13">
        <f t="shared" si="978"/>
        <v>0</v>
      </c>
      <c r="AX148" s="29">
        <v>0</v>
      </c>
      <c r="AY148" s="13">
        <v>0</v>
      </c>
      <c r="AZ148" s="29">
        <v>0</v>
      </c>
    </row>
    <row r="149" spans="1:52" ht="78.75" x14ac:dyDescent="0.25">
      <c r="A149" s="10" t="s">
        <v>413</v>
      </c>
      <c r="B149" s="76" t="s">
        <v>426</v>
      </c>
      <c r="C149" s="41" t="s">
        <v>22</v>
      </c>
      <c r="D149" s="11" t="s">
        <v>54</v>
      </c>
      <c r="E149" s="13">
        <f t="shared" ref="E149" si="979">I149+M149+Q149+U149+Y149+AC149+AG149+AK149+AO149</f>
        <v>10392.700000000001</v>
      </c>
      <c r="F149" s="13">
        <f t="shared" ref="F149" si="980">J149+N149+R149+V149+Z149+AD149+AH149+AL149+AP149</f>
        <v>0</v>
      </c>
      <c r="G149" s="13">
        <f t="shared" ref="G149" si="981">K149+O149+S149+W149+AA149+AE149+AI149+AM149+AQ149</f>
        <v>10392.700000000001</v>
      </c>
      <c r="H149" s="13">
        <f t="shared" ref="H149" si="982">L149+P149+T149+X149+AB149+AF149+AJ149+AN149+AR149</f>
        <v>0</v>
      </c>
      <c r="I149" s="13">
        <f t="shared" ref="I149" si="983">K149</f>
        <v>0</v>
      </c>
      <c r="J149" s="29">
        <v>0</v>
      </c>
      <c r="K149" s="13">
        <v>0</v>
      </c>
      <c r="L149" s="29">
        <v>0</v>
      </c>
      <c r="M149" s="13">
        <f t="shared" ref="M149" si="984">O149</f>
        <v>0</v>
      </c>
      <c r="N149" s="29">
        <v>0</v>
      </c>
      <c r="O149" s="13">
        <v>0</v>
      </c>
      <c r="P149" s="29">
        <v>0</v>
      </c>
      <c r="Q149" s="13">
        <f t="shared" ref="Q149" si="985">S149</f>
        <v>0</v>
      </c>
      <c r="R149" s="29">
        <v>0</v>
      </c>
      <c r="S149" s="13">
        <v>0</v>
      </c>
      <c r="T149" s="29">
        <v>0</v>
      </c>
      <c r="U149" s="13">
        <f t="shared" ref="U149" si="986">W149</f>
        <v>0</v>
      </c>
      <c r="V149" s="49">
        <v>0</v>
      </c>
      <c r="W149" s="75">
        <v>0</v>
      </c>
      <c r="X149" s="50">
        <v>0</v>
      </c>
      <c r="Y149" s="13">
        <f t="shared" ref="Y149" si="987">AA149</f>
        <v>10392.700000000001</v>
      </c>
      <c r="Z149" s="29">
        <v>0</v>
      </c>
      <c r="AA149" s="81">
        <v>10392.700000000001</v>
      </c>
      <c r="AB149" s="29">
        <v>0</v>
      </c>
      <c r="AC149" s="13">
        <f t="shared" ref="AC149" si="988">AE149</f>
        <v>0</v>
      </c>
      <c r="AD149" s="29">
        <v>0</v>
      </c>
      <c r="AE149" s="13">
        <v>0</v>
      </c>
      <c r="AF149" s="29">
        <v>0</v>
      </c>
      <c r="AG149" s="13">
        <f t="shared" ref="AG149" si="989">AI149</f>
        <v>0</v>
      </c>
      <c r="AH149" s="29">
        <v>0</v>
      </c>
      <c r="AI149" s="13">
        <v>0</v>
      </c>
      <c r="AJ149" s="29">
        <v>0</v>
      </c>
      <c r="AK149" s="13">
        <f t="shared" ref="AK149" si="990">AM149</f>
        <v>0</v>
      </c>
      <c r="AL149" s="29">
        <v>0</v>
      </c>
      <c r="AM149" s="13">
        <v>0</v>
      </c>
      <c r="AN149" s="29">
        <v>0</v>
      </c>
      <c r="AO149" s="13">
        <f t="shared" ref="AO149" si="991">AQ149</f>
        <v>0</v>
      </c>
      <c r="AP149" s="29">
        <v>0</v>
      </c>
      <c r="AQ149" s="13">
        <v>0</v>
      </c>
      <c r="AR149" s="29">
        <v>0</v>
      </c>
      <c r="AS149" s="13">
        <f t="shared" ref="AS149" si="992">AU149</f>
        <v>0</v>
      </c>
      <c r="AT149" s="29">
        <v>0</v>
      </c>
      <c r="AU149" s="13">
        <v>0</v>
      </c>
      <c r="AV149" s="29">
        <v>0</v>
      </c>
      <c r="AW149" s="13">
        <f t="shared" ref="AW149" si="993">AY149</f>
        <v>0</v>
      </c>
      <c r="AX149" s="29">
        <v>0</v>
      </c>
      <c r="AY149" s="13">
        <v>0</v>
      </c>
      <c r="AZ149" s="29">
        <v>0</v>
      </c>
    </row>
    <row r="150" spans="1:52" ht="78.75" x14ac:dyDescent="0.25">
      <c r="A150" s="10" t="s">
        <v>452</v>
      </c>
      <c r="B150" s="76" t="s">
        <v>427</v>
      </c>
      <c r="C150" s="41" t="s">
        <v>22</v>
      </c>
      <c r="D150" s="11" t="s">
        <v>54</v>
      </c>
      <c r="E150" s="13">
        <f t="shared" ref="E150" si="994">I150+M150+Q150+U150+Y150+AC150+AG150+AK150+AO150</f>
        <v>6439.4</v>
      </c>
      <c r="F150" s="13">
        <f t="shared" ref="F150" si="995">J150+N150+R150+V150+Z150+AD150+AH150+AL150+AP150</f>
        <v>0</v>
      </c>
      <c r="G150" s="13">
        <f t="shared" ref="G150" si="996">K150+O150+S150+W150+AA150+AE150+AI150+AM150+AQ150</f>
        <v>6439.4</v>
      </c>
      <c r="H150" s="13">
        <f t="shared" ref="H150" si="997">L150+P150+T150+X150+AB150+AF150+AJ150+AN150+AR150</f>
        <v>0</v>
      </c>
      <c r="I150" s="13">
        <f t="shared" ref="I150" si="998">K150</f>
        <v>0</v>
      </c>
      <c r="J150" s="29">
        <v>0</v>
      </c>
      <c r="K150" s="13">
        <v>0</v>
      </c>
      <c r="L150" s="29">
        <v>0</v>
      </c>
      <c r="M150" s="13">
        <f t="shared" ref="M150" si="999">O150</f>
        <v>0</v>
      </c>
      <c r="N150" s="29">
        <v>0</v>
      </c>
      <c r="O150" s="13">
        <v>0</v>
      </c>
      <c r="P150" s="29">
        <v>0</v>
      </c>
      <c r="Q150" s="13">
        <f t="shared" ref="Q150" si="1000">S150</f>
        <v>0</v>
      </c>
      <c r="R150" s="29">
        <v>0</v>
      </c>
      <c r="S150" s="13">
        <v>0</v>
      </c>
      <c r="T150" s="29">
        <v>0</v>
      </c>
      <c r="U150" s="13">
        <f t="shared" ref="U150" si="1001">W150</f>
        <v>0</v>
      </c>
      <c r="V150" s="49">
        <v>0</v>
      </c>
      <c r="W150" s="75">
        <v>0</v>
      </c>
      <c r="X150" s="50">
        <v>0</v>
      </c>
      <c r="Y150" s="13">
        <f t="shared" ref="Y150" si="1002">AA150</f>
        <v>6439.4</v>
      </c>
      <c r="Z150" s="29">
        <v>0</v>
      </c>
      <c r="AA150" s="13">
        <v>6439.4</v>
      </c>
      <c r="AB150" s="29">
        <v>0</v>
      </c>
      <c r="AC150" s="13">
        <f t="shared" ref="AC150" si="1003">AE150</f>
        <v>0</v>
      </c>
      <c r="AD150" s="29">
        <v>0</v>
      </c>
      <c r="AE150" s="13">
        <v>0</v>
      </c>
      <c r="AF150" s="29">
        <v>0</v>
      </c>
      <c r="AG150" s="13">
        <f t="shared" ref="AG150" si="1004">AI150</f>
        <v>0</v>
      </c>
      <c r="AH150" s="29">
        <v>0</v>
      </c>
      <c r="AI150" s="13">
        <v>0</v>
      </c>
      <c r="AJ150" s="29">
        <v>0</v>
      </c>
      <c r="AK150" s="13">
        <f t="shared" ref="AK150" si="1005">AM150</f>
        <v>0</v>
      </c>
      <c r="AL150" s="29">
        <v>0</v>
      </c>
      <c r="AM150" s="13">
        <v>0</v>
      </c>
      <c r="AN150" s="29">
        <v>0</v>
      </c>
      <c r="AO150" s="13">
        <f t="shared" ref="AO150" si="1006">AQ150</f>
        <v>0</v>
      </c>
      <c r="AP150" s="29">
        <v>0</v>
      </c>
      <c r="AQ150" s="13">
        <v>0</v>
      </c>
      <c r="AR150" s="29">
        <v>0</v>
      </c>
      <c r="AS150" s="13">
        <f t="shared" ref="AS150" si="1007">AU150</f>
        <v>0</v>
      </c>
      <c r="AT150" s="29">
        <v>0</v>
      </c>
      <c r="AU150" s="13">
        <v>0</v>
      </c>
      <c r="AV150" s="29">
        <v>0</v>
      </c>
      <c r="AW150" s="13">
        <f t="shared" ref="AW150" si="1008">AY150</f>
        <v>0</v>
      </c>
      <c r="AX150" s="29">
        <v>0</v>
      </c>
      <c r="AY150" s="13">
        <v>0</v>
      </c>
      <c r="AZ150" s="29">
        <v>0</v>
      </c>
    </row>
    <row r="151" spans="1:52" ht="63" x14ac:dyDescent="0.25">
      <c r="A151" s="10" t="s">
        <v>453</v>
      </c>
      <c r="B151" s="76" t="s">
        <v>428</v>
      </c>
      <c r="C151" s="41" t="s">
        <v>22</v>
      </c>
      <c r="D151" s="11" t="s">
        <v>54</v>
      </c>
      <c r="E151" s="13">
        <f t="shared" ref="E151" si="1009">I151+M151+Q151+U151+Y151+AC151+AG151+AK151+AO151</f>
        <v>2575</v>
      </c>
      <c r="F151" s="13">
        <f t="shared" ref="F151" si="1010">J151+N151+R151+V151+Z151+AD151+AH151+AL151+AP151</f>
        <v>0</v>
      </c>
      <c r="G151" s="13">
        <f t="shared" ref="G151" si="1011">K151+O151+S151+W151+AA151+AE151+AI151+AM151+AQ151</f>
        <v>2575</v>
      </c>
      <c r="H151" s="13">
        <f t="shared" ref="H151" si="1012">L151+P151+T151+X151+AB151+AF151+AJ151+AN151+AR151</f>
        <v>0</v>
      </c>
      <c r="I151" s="13">
        <f t="shared" ref="I151" si="1013">K151</f>
        <v>0</v>
      </c>
      <c r="J151" s="29">
        <v>0</v>
      </c>
      <c r="K151" s="13">
        <v>0</v>
      </c>
      <c r="L151" s="29">
        <v>0</v>
      </c>
      <c r="M151" s="13">
        <f t="shared" ref="M151" si="1014">O151</f>
        <v>0</v>
      </c>
      <c r="N151" s="29">
        <v>0</v>
      </c>
      <c r="O151" s="13">
        <v>0</v>
      </c>
      <c r="P151" s="29">
        <v>0</v>
      </c>
      <c r="Q151" s="13">
        <f t="shared" ref="Q151" si="1015">S151</f>
        <v>0</v>
      </c>
      <c r="R151" s="29">
        <v>0</v>
      </c>
      <c r="S151" s="13">
        <v>0</v>
      </c>
      <c r="T151" s="29">
        <v>0</v>
      </c>
      <c r="U151" s="13">
        <f t="shared" ref="U151" si="1016">W151</f>
        <v>0</v>
      </c>
      <c r="V151" s="49">
        <v>0</v>
      </c>
      <c r="W151" s="75">
        <v>0</v>
      </c>
      <c r="X151" s="50">
        <v>0</v>
      </c>
      <c r="Y151" s="13">
        <f t="shared" ref="Y151" si="1017">AA151</f>
        <v>2575</v>
      </c>
      <c r="Z151" s="29">
        <v>0</v>
      </c>
      <c r="AA151" s="13">
        <v>2575</v>
      </c>
      <c r="AB151" s="29">
        <v>0</v>
      </c>
      <c r="AC151" s="13">
        <f t="shared" ref="AC151" si="1018">AE151</f>
        <v>0</v>
      </c>
      <c r="AD151" s="29">
        <v>0</v>
      </c>
      <c r="AE151" s="13">
        <v>0</v>
      </c>
      <c r="AF151" s="29">
        <v>0</v>
      </c>
      <c r="AG151" s="13">
        <f t="shared" ref="AG151" si="1019">AI151</f>
        <v>0</v>
      </c>
      <c r="AH151" s="29">
        <v>0</v>
      </c>
      <c r="AI151" s="13">
        <v>0</v>
      </c>
      <c r="AJ151" s="29">
        <v>0</v>
      </c>
      <c r="AK151" s="13">
        <f t="shared" ref="AK151" si="1020">AM151</f>
        <v>0</v>
      </c>
      <c r="AL151" s="29">
        <v>0</v>
      </c>
      <c r="AM151" s="13">
        <v>0</v>
      </c>
      <c r="AN151" s="29">
        <v>0</v>
      </c>
      <c r="AO151" s="13">
        <f t="shared" ref="AO151" si="1021">AQ151</f>
        <v>0</v>
      </c>
      <c r="AP151" s="29">
        <v>0</v>
      </c>
      <c r="AQ151" s="13">
        <v>0</v>
      </c>
      <c r="AR151" s="29">
        <v>0</v>
      </c>
      <c r="AS151" s="13">
        <f t="shared" ref="AS151" si="1022">AU151</f>
        <v>0</v>
      </c>
      <c r="AT151" s="29">
        <v>0</v>
      </c>
      <c r="AU151" s="13">
        <v>0</v>
      </c>
      <c r="AV151" s="29">
        <v>0</v>
      </c>
      <c r="AW151" s="13">
        <f t="shared" ref="AW151" si="1023">AY151</f>
        <v>0</v>
      </c>
      <c r="AX151" s="29">
        <v>0</v>
      </c>
      <c r="AY151" s="13">
        <v>0</v>
      </c>
      <c r="AZ151" s="29">
        <v>0</v>
      </c>
    </row>
    <row r="152" spans="1:52" ht="94.5" x14ac:dyDescent="0.25">
      <c r="A152" s="10" t="s">
        <v>454</v>
      </c>
      <c r="B152" s="76" t="s">
        <v>429</v>
      </c>
      <c r="C152" s="41" t="s">
        <v>22</v>
      </c>
      <c r="D152" s="11" t="s">
        <v>54</v>
      </c>
      <c r="E152" s="13">
        <f t="shared" ref="E152" si="1024">I152+M152+Q152+U152+Y152+AC152+AG152+AK152+AO152</f>
        <v>5299.1</v>
      </c>
      <c r="F152" s="13">
        <f t="shared" ref="F152" si="1025">J152+N152+R152+V152+Z152+AD152+AH152+AL152+AP152</f>
        <v>0</v>
      </c>
      <c r="G152" s="13">
        <f t="shared" ref="G152" si="1026">K152+O152+S152+W152+AA152+AE152+AI152+AM152+AQ152</f>
        <v>5299.1</v>
      </c>
      <c r="H152" s="13">
        <f t="shared" ref="H152" si="1027">L152+P152+T152+X152+AB152+AF152+AJ152+AN152+AR152</f>
        <v>0</v>
      </c>
      <c r="I152" s="13">
        <f t="shared" ref="I152" si="1028">K152</f>
        <v>0</v>
      </c>
      <c r="J152" s="29">
        <v>0</v>
      </c>
      <c r="K152" s="13">
        <v>0</v>
      </c>
      <c r="L152" s="29">
        <v>0</v>
      </c>
      <c r="M152" s="13">
        <f t="shared" ref="M152" si="1029">O152</f>
        <v>0</v>
      </c>
      <c r="N152" s="29">
        <v>0</v>
      </c>
      <c r="O152" s="13">
        <v>0</v>
      </c>
      <c r="P152" s="29">
        <v>0</v>
      </c>
      <c r="Q152" s="13">
        <f t="shared" ref="Q152" si="1030">S152</f>
        <v>0</v>
      </c>
      <c r="R152" s="29">
        <v>0</v>
      </c>
      <c r="S152" s="13">
        <v>0</v>
      </c>
      <c r="T152" s="29">
        <v>0</v>
      </c>
      <c r="U152" s="13">
        <f t="shared" ref="U152" si="1031">W152</f>
        <v>0</v>
      </c>
      <c r="V152" s="49">
        <v>0</v>
      </c>
      <c r="W152" s="75">
        <v>0</v>
      </c>
      <c r="X152" s="50">
        <v>0</v>
      </c>
      <c r="Y152" s="13">
        <f t="shared" ref="Y152" si="1032">AA152</f>
        <v>5299.1</v>
      </c>
      <c r="Z152" s="29">
        <v>0</v>
      </c>
      <c r="AA152" s="13">
        <v>5299.1</v>
      </c>
      <c r="AB152" s="29">
        <v>0</v>
      </c>
      <c r="AC152" s="13">
        <f t="shared" ref="AC152" si="1033">AE152</f>
        <v>0</v>
      </c>
      <c r="AD152" s="29">
        <v>0</v>
      </c>
      <c r="AE152" s="13">
        <v>0</v>
      </c>
      <c r="AF152" s="29">
        <v>0</v>
      </c>
      <c r="AG152" s="13">
        <f t="shared" ref="AG152" si="1034">AI152</f>
        <v>0</v>
      </c>
      <c r="AH152" s="29">
        <v>0</v>
      </c>
      <c r="AI152" s="13">
        <v>0</v>
      </c>
      <c r="AJ152" s="29">
        <v>0</v>
      </c>
      <c r="AK152" s="13">
        <f t="shared" ref="AK152" si="1035">AM152</f>
        <v>0</v>
      </c>
      <c r="AL152" s="29">
        <v>0</v>
      </c>
      <c r="AM152" s="13">
        <v>0</v>
      </c>
      <c r="AN152" s="29">
        <v>0</v>
      </c>
      <c r="AO152" s="13">
        <f t="shared" ref="AO152" si="1036">AQ152</f>
        <v>0</v>
      </c>
      <c r="AP152" s="29">
        <v>0</v>
      </c>
      <c r="AQ152" s="13">
        <v>0</v>
      </c>
      <c r="AR152" s="29">
        <v>0</v>
      </c>
      <c r="AS152" s="13">
        <f t="shared" ref="AS152" si="1037">AU152</f>
        <v>0</v>
      </c>
      <c r="AT152" s="29">
        <v>0</v>
      </c>
      <c r="AU152" s="13">
        <v>0</v>
      </c>
      <c r="AV152" s="29">
        <v>0</v>
      </c>
      <c r="AW152" s="13">
        <f t="shared" ref="AW152" si="1038">AY152</f>
        <v>0</v>
      </c>
      <c r="AX152" s="29">
        <v>0</v>
      </c>
      <c r="AY152" s="13">
        <v>0</v>
      </c>
      <c r="AZ152" s="29">
        <v>0</v>
      </c>
    </row>
    <row r="153" spans="1:52" ht="63" x14ac:dyDescent="0.25">
      <c r="A153" s="10" t="s">
        <v>455</v>
      </c>
      <c r="B153" s="76" t="s">
        <v>424</v>
      </c>
      <c r="C153" s="41" t="s">
        <v>22</v>
      </c>
      <c r="D153" s="11" t="s">
        <v>54</v>
      </c>
      <c r="E153" s="13">
        <f t="shared" ref="E153" si="1039">I153+M153+Q153+U153+Y153+AC153+AG153+AK153+AO153</f>
        <v>2400.9</v>
      </c>
      <c r="F153" s="13">
        <f t="shared" ref="F153" si="1040">J153+N153+R153+V153+Z153+AD153+AH153+AL153+AP153</f>
        <v>0</v>
      </c>
      <c r="G153" s="13">
        <f t="shared" ref="G153" si="1041">K153+O153+S153+W153+AA153+AE153+AI153+AM153+AQ153</f>
        <v>2400.9</v>
      </c>
      <c r="H153" s="13">
        <f t="shared" ref="H153" si="1042">L153+P153+T153+X153+AB153+AF153+AJ153+AN153+AR153</f>
        <v>0</v>
      </c>
      <c r="I153" s="13">
        <f t="shared" ref="I153" si="1043">K153</f>
        <v>0</v>
      </c>
      <c r="J153" s="29">
        <v>0</v>
      </c>
      <c r="K153" s="13">
        <v>0</v>
      </c>
      <c r="L153" s="29">
        <v>0</v>
      </c>
      <c r="M153" s="13">
        <f t="shared" ref="M153" si="1044">O153</f>
        <v>0</v>
      </c>
      <c r="N153" s="29">
        <v>0</v>
      </c>
      <c r="O153" s="13">
        <v>0</v>
      </c>
      <c r="P153" s="29">
        <v>0</v>
      </c>
      <c r="Q153" s="13">
        <f t="shared" ref="Q153" si="1045">S153</f>
        <v>0</v>
      </c>
      <c r="R153" s="29">
        <v>0</v>
      </c>
      <c r="S153" s="13">
        <v>0</v>
      </c>
      <c r="T153" s="29">
        <v>0</v>
      </c>
      <c r="U153" s="13">
        <f t="shared" ref="U153" si="1046">W153</f>
        <v>0</v>
      </c>
      <c r="V153" s="49">
        <v>0</v>
      </c>
      <c r="W153" s="75">
        <v>0</v>
      </c>
      <c r="X153" s="50">
        <v>0</v>
      </c>
      <c r="Y153" s="13">
        <f t="shared" ref="Y153" si="1047">AA153</f>
        <v>2400.9</v>
      </c>
      <c r="Z153" s="29">
        <v>0</v>
      </c>
      <c r="AA153" s="13">
        <v>2400.9</v>
      </c>
      <c r="AB153" s="29">
        <v>0</v>
      </c>
      <c r="AC153" s="13">
        <f t="shared" ref="AC153" si="1048">AE153</f>
        <v>0</v>
      </c>
      <c r="AD153" s="29">
        <v>0</v>
      </c>
      <c r="AE153" s="13">
        <v>0</v>
      </c>
      <c r="AF153" s="29">
        <v>0</v>
      </c>
      <c r="AG153" s="13">
        <f t="shared" ref="AG153" si="1049">AI153</f>
        <v>0</v>
      </c>
      <c r="AH153" s="29">
        <v>0</v>
      </c>
      <c r="AI153" s="13">
        <v>0</v>
      </c>
      <c r="AJ153" s="29">
        <v>0</v>
      </c>
      <c r="AK153" s="13">
        <f t="shared" ref="AK153" si="1050">AM153</f>
        <v>0</v>
      </c>
      <c r="AL153" s="29">
        <v>0</v>
      </c>
      <c r="AM153" s="13">
        <v>0</v>
      </c>
      <c r="AN153" s="29">
        <v>0</v>
      </c>
      <c r="AO153" s="13">
        <f t="shared" ref="AO153" si="1051">AQ153</f>
        <v>0</v>
      </c>
      <c r="AP153" s="29">
        <v>0</v>
      </c>
      <c r="AQ153" s="13">
        <v>0</v>
      </c>
      <c r="AR153" s="29">
        <v>0</v>
      </c>
      <c r="AS153" s="13">
        <f t="shared" ref="AS153" si="1052">AU153</f>
        <v>0</v>
      </c>
      <c r="AT153" s="29">
        <v>0</v>
      </c>
      <c r="AU153" s="13">
        <v>0</v>
      </c>
      <c r="AV153" s="29">
        <v>0</v>
      </c>
      <c r="AW153" s="13">
        <f t="shared" ref="AW153" si="1053">AY153</f>
        <v>0</v>
      </c>
      <c r="AX153" s="29">
        <v>0</v>
      </c>
      <c r="AY153" s="13">
        <v>0</v>
      </c>
      <c r="AZ153" s="29">
        <v>0</v>
      </c>
    </row>
    <row r="154" spans="1:52" ht="63" x14ac:dyDescent="0.25">
      <c r="A154" s="10" t="s">
        <v>456</v>
      </c>
      <c r="B154" s="76" t="s">
        <v>425</v>
      </c>
      <c r="C154" s="41" t="s">
        <v>22</v>
      </c>
      <c r="D154" s="11" t="s">
        <v>54</v>
      </c>
      <c r="E154" s="13">
        <f t="shared" ref="E154" si="1054">I154+M154+Q154+U154+Y154+AC154+AG154+AK154+AO154</f>
        <v>7698.9</v>
      </c>
      <c r="F154" s="13">
        <f t="shared" ref="F154" si="1055">J154+N154+R154+V154+Z154+AD154+AH154+AL154+AP154</f>
        <v>0</v>
      </c>
      <c r="G154" s="13">
        <f t="shared" ref="G154" si="1056">K154+O154+S154+W154+AA154+AE154+AI154+AM154+AQ154</f>
        <v>7698.9</v>
      </c>
      <c r="H154" s="13">
        <f t="shared" ref="H154" si="1057">L154+P154+T154+X154+AB154+AF154+AJ154+AN154+AR154</f>
        <v>0</v>
      </c>
      <c r="I154" s="13">
        <f t="shared" ref="I154" si="1058">K154</f>
        <v>0</v>
      </c>
      <c r="J154" s="29">
        <v>0</v>
      </c>
      <c r="K154" s="13">
        <v>0</v>
      </c>
      <c r="L154" s="29">
        <v>0</v>
      </c>
      <c r="M154" s="13">
        <f t="shared" ref="M154" si="1059">O154</f>
        <v>0</v>
      </c>
      <c r="N154" s="29">
        <v>0</v>
      </c>
      <c r="O154" s="13">
        <v>0</v>
      </c>
      <c r="P154" s="29">
        <v>0</v>
      </c>
      <c r="Q154" s="13">
        <f t="shared" ref="Q154" si="1060">S154</f>
        <v>0</v>
      </c>
      <c r="R154" s="29">
        <v>0</v>
      </c>
      <c r="S154" s="13">
        <v>0</v>
      </c>
      <c r="T154" s="29">
        <v>0</v>
      </c>
      <c r="U154" s="13">
        <f t="shared" ref="U154" si="1061">W154</f>
        <v>0</v>
      </c>
      <c r="V154" s="49">
        <v>0</v>
      </c>
      <c r="W154" s="75">
        <v>0</v>
      </c>
      <c r="X154" s="50">
        <v>0</v>
      </c>
      <c r="Y154" s="13">
        <f t="shared" ref="Y154" si="1062">AA154</f>
        <v>7698.9</v>
      </c>
      <c r="Z154" s="29">
        <v>0</v>
      </c>
      <c r="AA154" s="13">
        <v>7698.9</v>
      </c>
      <c r="AB154" s="29">
        <v>0</v>
      </c>
      <c r="AC154" s="13">
        <f t="shared" ref="AC154" si="1063">AE154</f>
        <v>0</v>
      </c>
      <c r="AD154" s="29">
        <v>0</v>
      </c>
      <c r="AE154" s="13">
        <v>0</v>
      </c>
      <c r="AF154" s="29">
        <v>0</v>
      </c>
      <c r="AG154" s="13">
        <f t="shared" ref="AG154" si="1064">AI154</f>
        <v>0</v>
      </c>
      <c r="AH154" s="29">
        <v>0</v>
      </c>
      <c r="AI154" s="13">
        <v>0</v>
      </c>
      <c r="AJ154" s="29">
        <v>0</v>
      </c>
      <c r="AK154" s="13">
        <f t="shared" ref="AK154" si="1065">AM154</f>
        <v>0</v>
      </c>
      <c r="AL154" s="29">
        <v>0</v>
      </c>
      <c r="AM154" s="13">
        <v>0</v>
      </c>
      <c r="AN154" s="29">
        <v>0</v>
      </c>
      <c r="AO154" s="13">
        <f t="shared" ref="AO154" si="1066">AQ154</f>
        <v>0</v>
      </c>
      <c r="AP154" s="29">
        <v>0</v>
      </c>
      <c r="AQ154" s="13">
        <v>0</v>
      </c>
      <c r="AR154" s="29">
        <v>0</v>
      </c>
      <c r="AS154" s="13">
        <f t="shared" ref="AS154" si="1067">AU154</f>
        <v>0</v>
      </c>
      <c r="AT154" s="29">
        <v>0</v>
      </c>
      <c r="AU154" s="13">
        <v>0</v>
      </c>
      <c r="AV154" s="29">
        <v>0</v>
      </c>
      <c r="AW154" s="13">
        <f t="shared" ref="AW154" si="1068">AY154</f>
        <v>0</v>
      </c>
      <c r="AX154" s="29">
        <v>0</v>
      </c>
      <c r="AY154" s="13">
        <v>0</v>
      </c>
      <c r="AZ154" s="29">
        <v>0</v>
      </c>
    </row>
    <row r="155" spans="1:52" ht="78.75" x14ac:dyDescent="0.25">
      <c r="A155" s="10" t="s">
        <v>457</v>
      </c>
      <c r="B155" s="76" t="s">
        <v>411</v>
      </c>
      <c r="C155" s="41" t="s">
        <v>22</v>
      </c>
      <c r="D155" s="11" t="s">
        <v>54</v>
      </c>
      <c r="E155" s="13">
        <f t="shared" ref="E155" si="1069">I155+M155+Q155+U155+Y155+AC155+AG155+AK155+AO155</f>
        <v>1469.7</v>
      </c>
      <c r="F155" s="13">
        <f t="shared" ref="F155" si="1070">J155+N155+R155+V155+Z155+AD155+AH155+AL155+AP155</f>
        <v>0</v>
      </c>
      <c r="G155" s="13">
        <f t="shared" ref="G155" si="1071">K155+O155+S155+W155+AA155+AE155+AI155+AM155+AQ155</f>
        <v>1469.7</v>
      </c>
      <c r="H155" s="13">
        <f t="shared" ref="H155" si="1072">L155+P155+T155+X155+AB155+AF155+AJ155+AN155+AR155</f>
        <v>0</v>
      </c>
      <c r="I155" s="13">
        <f t="shared" ref="I155" si="1073">K155</f>
        <v>0</v>
      </c>
      <c r="J155" s="29">
        <v>0</v>
      </c>
      <c r="K155" s="13">
        <v>0</v>
      </c>
      <c r="L155" s="29">
        <v>0</v>
      </c>
      <c r="M155" s="13">
        <f t="shared" ref="M155" si="1074">O155</f>
        <v>0</v>
      </c>
      <c r="N155" s="29">
        <v>0</v>
      </c>
      <c r="O155" s="13">
        <v>0</v>
      </c>
      <c r="P155" s="29">
        <v>0</v>
      </c>
      <c r="Q155" s="13">
        <f t="shared" ref="Q155" si="1075">S155</f>
        <v>0</v>
      </c>
      <c r="R155" s="29">
        <v>0</v>
      </c>
      <c r="S155" s="13">
        <v>0</v>
      </c>
      <c r="T155" s="29">
        <v>0</v>
      </c>
      <c r="U155" s="13">
        <f t="shared" ref="U155" si="1076">W155</f>
        <v>0</v>
      </c>
      <c r="V155" s="49">
        <v>0</v>
      </c>
      <c r="W155" s="75">
        <v>0</v>
      </c>
      <c r="X155" s="50">
        <v>0</v>
      </c>
      <c r="Y155" s="13">
        <f t="shared" ref="Y155" si="1077">AA155</f>
        <v>1469.7</v>
      </c>
      <c r="Z155" s="29">
        <v>0</v>
      </c>
      <c r="AA155" s="13">
        <v>1469.7</v>
      </c>
      <c r="AB155" s="29">
        <v>0</v>
      </c>
      <c r="AC155" s="13">
        <f t="shared" ref="AC155" si="1078">AE155</f>
        <v>0</v>
      </c>
      <c r="AD155" s="29">
        <v>0</v>
      </c>
      <c r="AE155" s="13">
        <v>0</v>
      </c>
      <c r="AF155" s="29">
        <v>0</v>
      </c>
      <c r="AG155" s="13">
        <f t="shared" ref="AG155" si="1079">AI155</f>
        <v>0</v>
      </c>
      <c r="AH155" s="29">
        <v>0</v>
      </c>
      <c r="AI155" s="13">
        <v>0</v>
      </c>
      <c r="AJ155" s="29">
        <v>0</v>
      </c>
      <c r="AK155" s="13">
        <f t="shared" ref="AK155" si="1080">AM155</f>
        <v>0</v>
      </c>
      <c r="AL155" s="29">
        <v>0</v>
      </c>
      <c r="AM155" s="13">
        <v>0</v>
      </c>
      <c r="AN155" s="29">
        <v>0</v>
      </c>
      <c r="AO155" s="13">
        <f t="shared" ref="AO155" si="1081">AQ155</f>
        <v>0</v>
      </c>
      <c r="AP155" s="29">
        <v>0</v>
      </c>
      <c r="AQ155" s="13">
        <v>0</v>
      </c>
      <c r="AR155" s="29">
        <v>0</v>
      </c>
      <c r="AS155" s="13">
        <f t="shared" ref="AS155" si="1082">AU155</f>
        <v>0</v>
      </c>
      <c r="AT155" s="29">
        <v>0</v>
      </c>
      <c r="AU155" s="13">
        <v>0</v>
      </c>
      <c r="AV155" s="29">
        <v>0</v>
      </c>
      <c r="AW155" s="13">
        <f t="shared" ref="AW155" si="1083">AY155</f>
        <v>0</v>
      </c>
      <c r="AX155" s="29">
        <v>0</v>
      </c>
      <c r="AY155" s="13">
        <v>0</v>
      </c>
      <c r="AZ155" s="29">
        <v>0</v>
      </c>
    </row>
    <row r="156" spans="1:52" ht="78.75" x14ac:dyDescent="0.25">
      <c r="A156" s="10" t="s">
        <v>458</v>
      </c>
      <c r="B156" s="76" t="s">
        <v>434</v>
      </c>
      <c r="C156" s="41" t="s">
        <v>22</v>
      </c>
      <c r="D156" s="11" t="s">
        <v>54</v>
      </c>
      <c r="E156" s="13">
        <f t="shared" ref="E156" si="1084">I156+M156+Q156+U156+Y156+AC156+AG156+AK156+AO156</f>
        <v>2188.6</v>
      </c>
      <c r="F156" s="13">
        <f t="shared" ref="F156" si="1085">J156+N156+R156+V156+Z156+AD156+AH156+AL156+AP156</f>
        <v>0</v>
      </c>
      <c r="G156" s="13">
        <f t="shared" ref="G156" si="1086">K156+O156+S156+W156+AA156+AE156+AI156+AM156+AQ156</f>
        <v>2188.6</v>
      </c>
      <c r="H156" s="13">
        <f t="shared" ref="H156" si="1087">L156+P156+T156+X156+AB156+AF156+AJ156+AN156+AR156</f>
        <v>0</v>
      </c>
      <c r="I156" s="13">
        <f t="shared" ref="I156" si="1088">K156</f>
        <v>0</v>
      </c>
      <c r="J156" s="29">
        <v>0</v>
      </c>
      <c r="K156" s="13">
        <v>0</v>
      </c>
      <c r="L156" s="29">
        <v>0</v>
      </c>
      <c r="M156" s="13">
        <f t="shared" ref="M156" si="1089">O156</f>
        <v>0</v>
      </c>
      <c r="N156" s="29">
        <v>0</v>
      </c>
      <c r="O156" s="13">
        <v>0</v>
      </c>
      <c r="P156" s="29">
        <v>0</v>
      </c>
      <c r="Q156" s="13">
        <f t="shared" ref="Q156" si="1090">S156</f>
        <v>0</v>
      </c>
      <c r="R156" s="29">
        <v>0</v>
      </c>
      <c r="S156" s="13">
        <v>0</v>
      </c>
      <c r="T156" s="29">
        <v>0</v>
      </c>
      <c r="U156" s="13">
        <f t="shared" ref="U156" si="1091">W156</f>
        <v>0</v>
      </c>
      <c r="V156" s="49">
        <v>0</v>
      </c>
      <c r="W156" s="75">
        <v>0</v>
      </c>
      <c r="X156" s="50">
        <v>0</v>
      </c>
      <c r="Y156" s="13">
        <f t="shared" ref="Y156" si="1092">AA156</f>
        <v>0</v>
      </c>
      <c r="Z156" s="29">
        <v>0</v>
      </c>
      <c r="AA156" s="13">
        <v>0</v>
      </c>
      <c r="AB156" s="29">
        <v>0</v>
      </c>
      <c r="AC156" s="13">
        <f t="shared" ref="AC156" si="1093">AE156</f>
        <v>2188.6</v>
      </c>
      <c r="AD156" s="29">
        <v>0</v>
      </c>
      <c r="AE156" s="13">
        <v>2188.6</v>
      </c>
      <c r="AF156" s="29">
        <v>0</v>
      </c>
      <c r="AG156" s="13">
        <f t="shared" ref="AG156" si="1094">AI156</f>
        <v>0</v>
      </c>
      <c r="AH156" s="29">
        <v>0</v>
      </c>
      <c r="AI156" s="13">
        <v>0</v>
      </c>
      <c r="AJ156" s="29">
        <v>0</v>
      </c>
      <c r="AK156" s="13">
        <f t="shared" ref="AK156" si="1095">AM156</f>
        <v>0</v>
      </c>
      <c r="AL156" s="29">
        <v>0</v>
      </c>
      <c r="AM156" s="13">
        <v>0</v>
      </c>
      <c r="AN156" s="29">
        <v>0</v>
      </c>
      <c r="AO156" s="13">
        <f t="shared" ref="AO156" si="1096">AQ156</f>
        <v>0</v>
      </c>
      <c r="AP156" s="29">
        <v>0</v>
      </c>
      <c r="AQ156" s="13">
        <v>0</v>
      </c>
      <c r="AR156" s="29">
        <v>0</v>
      </c>
      <c r="AS156" s="13">
        <f t="shared" ref="AS156" si="1097">AU156</f>
        <v>0</v>
      </c>
      <c r="AT156" s="29">
        <v>0</v>
      </c>
      <c r="AU156" s="13">
        <v>0</v>
      </c>
      <c r="AV156" s="29">
        <v>0</v>
      </c>
      <c r="AW156" s="13">
        <f t="shared" ref="AW156" si="1098">AY156</f>
        <v>0</v>
      </c>
      <c r="AX156" s="29">
        <v>0</v>
      </c>
      <c r="AY156" s="13">
        <v>0</v>
      </c>
      <c r="AZ156" s="29">
        <v>0</v>
      </c>
    </row>
    <row r="157" spans="1:52" ht="63" x14ac:dyDescent="0.25">
      <c r="A157" s="10" t="s">
        <v>459</v>
      </c>
      <c r="B157" s="76" t="s">
        <v>435</v>
      </c>
      <c r="C157" s="41" t="s">
        <v>22</v>
      </c>
      <c r="D157" s="11" t="s">
        <v>54</v>
      </c>
      <c r="E157" s="13">
        <f t="shared" ref="E157" si="1099">I157+M157+Q157+U157+Y157+AC157+AG157+AK157+AO157</f>
        <v>4074.9</v>
      </c>
      <c r="F157" s="13">
        <f t="shared" ref="F157" si="1100">J157+N157+R157+V157+Z157+AD157+AH157+AL157+AP157</f>
        <v>0</v>
      </c>
      <c r="G157" s="13">
        <f t="shared" ref="G157" si="1101">K157+O157+S157+W157+AA157+AE157+AI157+AM157+AQ157</f>
        <v>4074.9</v>
      </c>
      <c r="H157" s="13">
        <f t="shared" ref="H157" si="1102">L157+P157+T157+X157+AB157+AF157+AJ157+AN157+AR157</f>
        <v>0</v>
      </c>
      <c r="I157" s="13">
        <f t="shared" ref="I157" si="1103">K157</f>
        <v>0</v>
      </c>
      <c r="J157" s="29">
        <v>0</v>
      </c>
      <c r="K157" s="13">
        <v>0</v>
      </c>
      <c r="L157" s="29">
        <v>0</v>
      </c>
      <c r="M157" s="13">
        <f t="shared" ref="M157" si="1104">O157</f>
        <v>0</v>
      </c>
      <c r="N157" s="29">
        <v>0</v>
      </c>
      <c r="O157" s="13">
        <v>0</v>
      </c>
      <c r="P157" s="29">
        <v>0</v>
      </c>
      <c r="Q157" s="13">
        <f t="shared" ref="Q157" si="1105">S157</f>
        <v>0</v>
      </c>
      <c r="R157" s="29">
        <v>0</v>
      </c>
      <c r="S157" s="13">
        <v>0</v>
      </c>
      <c r="T157" s="29">
        <v>0</v>
      </c>
      <c r="U157" s="13">
        <f t="shared" ref="U157" si="1106">W157</f>
        <v>0</v>
      </c>
      <c r="V157" s="49">
        <v>0</v>
      </c>
      <c r="W157" s="75">
        <v>0</v>
      </c>
      <c r="X157" s="50">
        <v>0</v>
      </c>
      <c r="Y157" s="13">
        <f t="shared" ref="Y157" si="1107">AA157</f>
        <v>0</v>
      </c>
      <c r="Z157" s="29">
        <v>0</v>
      </c>
      <c r="AA157" s="13">
        <v>0</v>
      </c>
      <c r="AB157" s="29">
        <v>0</v>
      </c>
      <c r="AC157" s="13">
        <f t="shared" ref="AC157" si="1108">AE157</f>
        <v>4074.9</v>
      </c>
      <c r="AD157" s="29">
        <v>0</v>
      </c>
      <c r="AE157" s="13">
        <v>4074.9</v>
      </c>
      <c r="AF157" s="29">
        <v>0</v>
      </c>
      <c r="AG157" s="13">
        <f t="shared" ref="AG157" si="1109">AI157</f>
        <v>0</v>
      </c>
      <c r="AH157" s="29">
        <v>0</v>
      </c>
      <c r="AI157" s="13">
        <v>0</v>
      </c>
      <c r="AJ157" s="29">
        <v>0</v>
      </c>
      <c r="AK157" s="13">
        <f t="shared" ref="AK157" si="1110">AM157</f>
        <v>0</v>
      </c>
      <c r="AL157" s="29">
        <v>0</v>
      </c>
      <c r="AM157" s="13">
        <v>0</v>
      </c>
      <c r="AN157" s="29">
        <v>0</v>
      </c>
      <c r="AO157" s="13">
        <f t="shared" ref="AO157" si="1111">AQ157</f>
        <v>0</v>
      </c>
      <c r="AP157" s="29">
        <v>0</v>
      </c>
      <c r="AQ157" s="13">
        <v>0</v>
      </c>
      <c r="AR157" s="29">
        <v>0</v>
      </c>
      <c r="AS157" s="13">
        <f t="shared" ref="AS157" si="1112">AU157</f>
        <v>0</v>
      </c>
      <c r="AT157" s="29">
        <v>0</v>
      </c>
      <c r="AU157" s="13">
        <v>0</v>
      </c>
      <c r="AV157" s="29">
        <v>0</v>
      </c>
      <c r="AW157" s="13">
        <f t="shared" ref="AW157" si="1113">AY157</f>
        <v>0</v>
      </c>
      <c r="AX157" s="29">
        <v>0</v>
      </c>
      <c r="AY157" s="13">
        <v>0</v>
      </c>
      <c r="AZ157" s="29">
        <v>0</v>
      </c>
    </row>
    <row r="158" spans="1:52" ht="47.25" x14ac:dyDescent="0.25">
      <c r="A158" s="10" t="s">
        <v>460</v>
      </c>
      <c r="B158" s="46" t="s">
        <v>38</v>
      </c>
      <c r="C158" s="11" t="s">
        <v>22</v>
      </c>
      <c r="D158" s="11" t="s">
        <v>54</v>
      </c>
      <c r="E158" s="13">
        <f t="shared" si="928"/>
        <v>0</v>
      </c>
      <c r="F158" s="13">
        <f t="shared" si="929"/>
        <v>0</v>
      </c>
      <c r="G158" s="13">
        <f t="shared" si="930"/>
        <v>0</v>
      </c>
      <c r="H158" s="13">
        <f t="shared" si="931"/>
        <v>0</v>
      </c>
      <c r="I158" s="13">
        <f t="shared" si="918"/>
        <v>0</v>
      </c>
      <c r="J158" s="29">
        <v>0</v>
      </c>
      <c r="K158" s="13">
        <v>0</v>
      </c>
      <c r="L158" s="29">
        <v>0</v>
      </c>
      <c r="M158" s="13">
        <f t="shared" si="919"/>
        <v>0</v>
      </c>
      <c r="N158" s="29">
        <v>0</v>
      </c>
      <c r="O158" s="36">
        <v>0</v>
      </c>
      <c r="P158" s="29">
        <v>0</v>
      </c>
      <c r="Q158" s="13">
        <f t="shared" si="920"/>
        <v>0</v>
      </c>
      <c r="R158" s="49">
        <v>0</v>
      </c>
      <c r="S158" s="66"/>
      <c r="T158" s="50">
        <v>0</v>
      </c>
      <c r="U158" s="13">
        <f>W158</f>
        <v>0</v>
      </c>
      <c r="V158" s="29">
        <v>0</v>
      </c>
      <c r="W158" s="55"/>
      <c r="X158" s="29">
        <v>0</v>
      </c>
      <c r="Y158" s="13">
        <f>AA158</f>
        <v>0</v>
      </c>
      <c r="Z158" s="29">
        <v>0</v>
      </c>
      <c r="AA158" s="36">
        <f>34045.6-34045.6</f>
        <v>0</v>
      </c>
      <c r="AB158" s="29">
        <v>0</v>
      </c>
      <c r="AC158" s="13">
        <f>AE158</f>
        <v>0</v>
      </c>
      <c r="AD158" s="29">
        <v>0</v>
      </c>
      <c r="AE158" s="36">
        <v>0</v>
      </c>
      <c r="AF158" s="29">
        <v>0</v>
      </c>
      <c r="AG158" s="13">
        <f>AI158</f>
        <v>0</v>
      </c>
      <c r="AH158" s="29">
        <v>0</v>
      </c>
      <c r="AI158" s="36">
        <v>0</v>
      </c>
      <c r="AJ158" s="29">
        <v>0</v>
      </c>
      <c r="AK158" s="13">
        <f>AM158</f>
        <v>0</v>
      </c>
      <c r="AL158" s="29">
        <v>0</v>
      </c>
      <c r="AM158" s="36">
        <v>0</v>
      </c>
      <c r="AN158" s="29">
        <v>0</v>
      </c>
      <c r="AO158" s="13">
        <f>AQ158</f>
        <v>0</v>
      </c>
      <c r="AP158" s="29">
        <v>0</v>
      </c>
      <c r="AQ158" s="36">
        <v>0</v>
      </c>
      <c r="AR158" s="29">
        <v>0</v>
      </c>
      <c r="AS158" s="13">
        <f>AU158</f>
        <v>0</v>
      </c>
      <c r="AT158" s="29">
        <v>0</v>
      </c>
      <c r="AU158" s="36">
        <v>0</v>
      </c>
      <c r="AV158" s="29">
        <v>0</v>
      </c>
      <c r="AW158" s="13">
        <f>AY158</f>
        <v>0</v>
      </c>
      <c r="AX158" s="29">
        <v>0</v>
      </c>
      <c r="AY158" s="36">
        <v>0</v>
      </c>
      <c r="AZ158" s="29">
        <v>0</v>
      </c>
    </row>
    <row r="159" spans="1:52" ht="52.5" customHeight="1" x14ac:dyDescent="0.25">
      <c r="A159" s="10" t="s">
        <v>46</v>
      </c>
      <c r="B159" s="97" t="s">
        <v>81</v>
      </c>
      <c r="C159" s="98"/>
      <c r="D159" s="99"/>
      <c r="E159" s="13">
        <f>SUM(E160:E168)</f>
        <v>1812.6999999999998</v>
      </c>
      <c r="F159" s="13">
        <f t="shared" ref="F159:AZ159" si="1114">SUM(F160:F168)</f>
        <v>0</v>
      </c>
      <c r="G159" s="13">
        <f t="shared" si="1114"/>
        <v>1812.6999999999998</v>
      </c>
      <c r="H159" s="13">
        <f t="shared" si="1114"/>
        <v>0</v>
      </c>
      <c r="I159" s="13">
        <f t="shared" si="1114"/>
        <v>1184.3999999999999</v>
      </c>
      <c r="J159" s="13">
        <f t="shared" si="1114"/>
        <v>0</v>
      </c>
      <c r="K159" s="13">
        <f t="shared" si="1114"/>
        <v>1184.3999999999999</v>
      </c>
      <c r="L159" s="13">
        <f t="shared" si="1114"/>
        <v>0</v>
      </c>
      <c r="M159" s="13">
        <f t="shared" si="1114"/>
        <v>628.29999999999995</v>
      </c>
      <c r="N159" s="13">
        <f t="shared" si="1114"/>
        <v>0</v>
      </c>
      <c r="O159" s="13">
        <f t="shared" si="1114"/>
        <v>628.29999999999995</v>
      </c>
      <c r="P159" s="13">
        <f t="shared" si="1114"/>
        <v>0</v>
      </c>
      <c r="Q159" s="13">
        <f t="shared" si="1114"/>
        <v>0</v>
      </c>
      <c r="R159" s="13">
        <f t="shared" si="1114"/>
        <v>0</v>
      </c>
      <c r="S159" s="13">
        <f t="shared" si="1114"/>
        <v>0</v>
      </c>
      <c r="T159" s="13">
        <f t="shared" si="1114"/>
        <v>0</v>
      </c>
      <c r="U159" s="13">
        <f t="shared" si="1114"/>
        <v>0</v>
      </c>
      <c r="V159" s="13">
        <f t="shared" si="1114"/>
        <v>0</v>
      </c>
      <c r="W159" s="13">
        <f t="shared" si="1114"/>
        <v>0</v>
      </c>
      <c r="X159" s="13">
        <f t="shared" si="1114"/>
        <v>0</v>
      </c>
      <c r="Y159" s="13">
        <f t="shared" si="1114"/>
        <v>0</v>
      </c>
      <c r="Z159" s="13">
        <f t="shared" si="1114"/>
        <v>0</v>
      </c>
      <c r="AA159" s="13">
        <f t="shared" si="1114"/>
        <v>0</v>
      </c>
      <c r="AB159" s="13">
        <f t="shared" si="1114"/>
        <v>0</v>
      </c>
      <c r="AC159" s="13">
        <f t="shared" si="1114"/>
        <v>0</v>
      </c>
      <c r="AD159" s="13">
        <f t="shared" si="1114"/>
        <v>0</v>
      </c>
      <c r="AE159" s="13">
        <f t="shared" si="1114"/>
        <v>0</v>
      </c>
      <c r="AF159" s="13">
        <f t="shared" si="1114"/>
        <v>0</v>
      </c>
      <c r="AG159" s="13">
        <f t="shared" si="1114"/>
        <v>0</v>
      </c>
      <c r="AH159" s="13">
        <f t="shared" si="1114"/>
        <v>0</v>
      </c>
      <c r="AI159" s="13">
        <f t="shared" si="1114"/>
        <v>0</v>
      </c>
      <c r="AJ159" s="13">
        <f t="shared" si="1114"/>
        <v>0</v>
      </c>
      <c r="AK159" s="13">
        <f t="shared" si="1114"/>
        <v>0</v>
      </c>
      <c r="AL159" s="13">
        <f t="shared" si="1114"/>
        <v>0</v>
      </c>
      <c r="AM159" s="13">
        <f t="shared" si="1114"/>
        <v>0</v>
      </c>
      <c r="AN159" s="13">
        <f t="shared" si="1114"/>
        <v>0</v>
      </c>
      <c r="AO159" s="13">
        <f t="shared" si="1114"/>
        <v>0</v>
      </c>
      <c r="AP159" s="13">
        <f t="shared" si="1114"/>
        <v>0</v>
      </c>
      <c r="AQ159" s="13">
        <f t="shared" si="1114"/>
        <v>0</v>
      </c>
      <c r="AR159" s="13">
        <f t="shared" si="1114"/>
        <v>0</v>
      </c>
      <c r="AS159" s="13">
        <f t="shared" si="1114"/>
        <v>0</v>
      </c>
      <c r="AT159" s="13">
        <f t="shared" si="1114"/>
        <v>0</v>
      </c>
      <c r="AU159" s="13">
        <f t="shared" si="1114"/>
        <v>0</v>
      </c>
      <c r="AV159" s="13">
        <f t="shared" si="1114"/>
        <v>0</v>
      </c>
      <c r="AW159" s="13">
        <f t="shared" si="1114"/>
        <v>0</v>
      </c>
      <c r="AX159" s="13">
        <f t="shared" si="1114"/>
        <v>0</v>
      </c>
      <c r="AY159" s="13">
        <f t="shared" si="1114"/>
        <v>0</v>
      </c>
      <c r="AZ159" s="13">
        <f t="shared" si="1114"/>
        <v>0</v>
      </c>
    </row>
    <row r="160" spans="1:52" ht="47.25" x14ac:dyDescent="0.25">
      <c r="A160" s="10" t="s">
        <v>91</v>
      </c>
      <c r="B160" s="20" t="s">
        <v>98</v>
      </c>
      <c r="C160" s="11" t="s">
        <v>22</v>
      </c>
      <c r="D160" s="11" t="s">
        <v>54</v>
      </c>
      <c r="E160" s="13">
        <f t="shared" ref="E160:E168" si="1115">I160+M160+Q160+U160+Y160+AC160+AG160+AK160+AO160</f>
        <v>178.5</v>
      </c>
      <c r="F160" s="13">
        <f t="shared" ref="F160:F168" si="1116">J160+N160+R160+V160+Z160+AD160+AH160+AL160+AP160</f>
        <v>0</v>
      </c>
      <c r="G160" s="13">
        <f t="shared" ref="G160:G168" si="1117">K160+O160+S160+W160+AA160+AE160+AI160+AM160+AQ160</f>
        <v>178.5</v>
      </c>
      <c r="H160" s="13">
        <f t="shared" ref="H160:H168" si="1118">L160+P160+T160+X160+AB160+AF160+AJ160+AN160+AR160</f>
        <v>0</v>
      </c>
      <c r="I160" s="13">
        <f t="shared" ref="I160:I165" si="1119">K160</f>
        <v>178.5</v>
      </c>
      <c r="J160" s="29">
        <v>0</v>
      </c>
      <c r="K160" s="13">
        <v>178.5</v>
      </c>
      <c r="L160" s="29">
        <v>0</v>
      </c>
      <c r="M160" s="13">
        <f t="shared" ref="M160:M167" si="1120">O160</f>
        <v>0</v>
      </c>
      <c r="N160" s="29">
        <v>0</v>
      </c>
      <c r="O160" s="29">
        <v>0</v>
      </c>
      <c r="P160" s="29">
        <v>0</v>
      </c>
      <c r="Q160" s="13">
        <f t="shared" ref="Q160:Q167" si="1121">S160</f>
        <v>0</v>
      </c>
      <c r="R160" s="29">
        <v>0</v>
      </c>
      <c r="S160" s="29">
        <v>0</v>
      </c>
      <c r="T160" s="29">
        <v>0</v>
      </c>
      <c r="U160" s="13">
        <f t="shared" ref="U160:U167" si="1122">W160</f>
        <v>0</v>
      </c>
      <c r="V160" s="29">
        <v>0</v>
      </c>
      <c r="W160" s="29">
        <v>0</v>
      </c>
      <c r="X160" s="29">
        <v>0</v>
      </c>
      <c r="Y160" s="13">
        <f t="shared" ref="Y160:Y167" si="1123">AA160</f>
        <v>0</v>
      </c>
      <c r="Z160" s="29">
        <v>0</v>
      </c>
      <c r="AA160" s="29">
        <v>0</v>
      </c>
      <c r="AB160" s="29">
        <v>0</v>
      </c>
      <c r="AC160" s="13">
        <f t="shared" ref="AC160:AC167" si="1124">AE160</f>
        <v>0</v>
      </c>
      <c r="AD160" s="29">
        <v>0</v>
      </c>
      <c r="AE160" s="29">
        <v>0</v>
      </c>
      <c r="AF160" s="29">
        <v>0</v>
      </c>
      <c r="AG160" s="13">
        <f t="shared" ref="AG160:AG167" si="1125">AI160</f>
        <v>0</v>
      </c>
      <c r="AH160" s="29">
        <v>0</v>
      </c>
      <c r="AI160" s="29">
        <v>0</v>
      </c>
      <c r="AJ160" s="29">
        <v>0</v>
      </c>
      <c r="AK160" s="13">
        <f t="shared" ref="AK160:AK167" si="1126">AM160</f>
        <v>0</v>
      </c>
      <c r="AL160" s="29">
        <v>0</v>
      </c>
      <c r="AM160" s="29">
        <v>0</v>
      </c>
      <c r="AN160" s="29">
        <v>0</v>
      </c>
      <c r="AO160" s="13">
        <f t="shared" ref="AO160:AO167" si="1127">AQ160</f>
        <v>0</v>
      </c>
      <c r="AP160" s="29">
        <v>0</v>
      </c>
      <c r="AQ160" s="29">
        <v>0</v>
      </c>
      <c r="AR160" s="29">
        <v>0</v>
      </c>
      <c r="AS160" s="13">
        <f t="shared" ref="AS160:AS167" si="1128">AU160</f>
        <v>0</v>
      </c>
      <c r="AT160" s="29">
        <v>0</v>
      </c>
      <c r="AU160" s="29">
        <v>0</v>
      </c>
      <c r="AV160" s="29">
        <v>0</v>
      </c>
      <c r="AW160" s="13">
        <f t="shared" ref="AW160:AW167" si="1129">AY160</f>
        <v>0</v>
      </c>
      <c r="AX160" s="29">
        <v>0</v>
      </c>
      <c r="AY160" s="29">
        <v>0</v>
      </c>
      <c r="AZ160" s="29">
        <v>0</v>
      </c>
    </row>
    <row r="161" spans="1:52" ht="47.25" x14ac:dyDescent="0.25">
      <c r="A161" s="10" t="s">
        <v>92</v>
      </c>
      <c r="B161" s="21" t="s">
        <v>99</v>
      </c>
      <c r="C161" s="11" t="s">
        <v>22</v>
      </c>
      <c r="D161" s="11" t="s">
        <v>54</v>
      </c>
      <c r="E161" s="13">
        <f t="shared" si="1115"/>
        <v>94.9</v>
      </c>
      <c r="F161" s="13">
        <f t="shared" si="1116"/>
        <v>0</v>
      </c>
      <c r="G161" s="13">
        <f t="shared" si="1117"/>
        <v>94.9</v>
      </c>
      <c r="H161" s="13">
        <f t="shared" si="1118"/>
        <v>0</v>
      </c>
      <c r="I161" s="13">
        <f t="shared" si="1119"/>
        <v>94.9</v>
      </c>
      <c r="J161" s="29">
        <v>0</v>
      </c>
      <c r="K161" s="13">
        <v>94.9</v>
      </c>
      <c r="L161" s="29">
        <v>0</v>
      </c>
      <c r="M161" s="13">
        <f t="shared" si="1120"/>
        <v>0</v>
      </c>
      <c r="N161" s="29">
        <v>0</v>
      </c>
      <c r="O161" s="29">
        <v>0</v>
      </c>
      <c r="P161" s="29">
        <v>0</v>
      </c>
      <c r="Q161" s="13">
        <f t="shared" si="1121"/>
        <v>0</v>
      </c>
      <c r="R161" s="29">
        <v>0</v>
      </c>
      <c r="S161" s="29">
        <v>0</v>
      </c>
      <c r="T161" s="29">
        <v>0</v>
      </c>
      <c r="U161" s="13">
        <f t="shared" si="1122"/>
        <v>0</v>
      </c>
      <c r="V161" s="29">
        <v>0</v>
      </c>
      <c r="W161" s="29">
        <v>0</v>
      </c>
      <c r="X161" s="29">
        <v>0</v>
      </c>
      <c r="Y161" s="13">
        <f t="shared" si="1123"/>
        <v>0</v>
      </c>
      <c r="Z161" s="29">
        <v>0</v>
      </c>
      <c r="AA161" s="29">
        <v>0</v>
      </c>
      <c r="AB161" s="29">
        <v>0</v>
      </c>
      <c r="AC161" s="13">
        <f t="shared" si="1124"/>
        <v>0</v>
      </c>
      <c r="AD161" s="29">
        <v>0</v>
      </c>
      <c r="AE161" s="29">
        <v>0</v>
      </c>
      <c r="AF161" s="29">
        <v>0</v>
      </c>
      <c r="AG161" s="13">
        <f t="shared" si="1125"/>
        <v>0</v>
      </c>
      <c r="AH161" s="29">
        <v>0</v>
      </c>
      <c r="AI161" s="29">
        <v>0</v>
      </c>
      <c r="AJ161" s="29">
        <v>0</v>
      </c>
      <c r="AK161" s="13">
        <f t="shared" si="1126"/>
        <v>0</v>
      </c>
      <c r="AL161" s="29">
        <v>0</v>
      </c>
      <c r="AM161" s="29">
        <v>0</v>
      </c>
      <c r="AN161" s="29">
        <v>0</v>
      </c>
      <c r="AO161" s="13">
        <f t="shared" si="1127"/>
        <v>0</v>
      </c>
      <c r="AP161" s="29">
        <v>0</v>
      </c>
      <c r="AQ161" s="29">
        <v>0</v>
      </c>
      <c r="AR161" s="29">
        <v>0</v>
      </c>
      <c r="AS161" s="13">
        <f t="shared" si="1128"/>
        <v>0</v>
      </c>
      <c r="AT161" s="29">
        <v>0</v>
      </c>
      <c r="AU161" s="29">
        <v>0</v>
      </c>
      <c r="AV161" s="29">
        <v>0</v>
      </c>
      <c r="AW161" s="13">
        <f t="shared" si="1129"/>
        <v>0</v>
      </c>
      <c r="AX161" s="29">
        <v>0</v>
      </c>
      <c r="AY161" s="29">
        <v>0</v>
      </c>
      <c r="AZ161" s="29">
        <v>0</v>
      </c>
    </row>
    <row r="162" spans="1:52" ht="47.25" x14ac:dyDescent="0.25">
      <c r="A162" s="10" t="s">
        <v>93</v>
      </c>
      <c r="B162" s="25" t="s">
        <v>100</v>
      </c>
      <c r="C162" s="11" t="s">
        <v>22</v>
      </c>
      <c r="D162" s="11" t="s">
        <v>54</v>
      </c>
      <c r="E162" s="13">
        <f t="shared" si="1115"/>
        <v>136.4</v>
      </c>
      <c r="F162" s="13">
        <f t="shared" si="1116"/>
        <v>0</v>
      </c>
      <c r="G162" s="13">
        <f t="shared" si="1117"/>
        <v>136.4</v>
      </c>
      <c r="H162" s="13">
        <f t="shared" si="1118"/>
        <v>0</v>
      </c>
      <c r="I162" s="13">
        <f t="shared" si="1119"/>
        <v>136.4</v>
      </c>
      <c r="J162" s="29">
        <v>0</v>
      </c>
      <c r="K162" s="13">
        <f>136.3+0.1</f>
        <v>136.4</v>
      </c>
      <c r="L162" s="29">
        <v>0</v>
      </c>
      <c r="M162" s="13">
        <f t="shared" si="1120"/>
        <v>0</v>
      </c>
      <c r="N162" s="29">
        <v>0</v>
      </c>
      <c r="O162" s="29">
        <v>0</v>
      </c>
      <c r="P162" s="29">
        <v>0</v>
      </c>
      <c r="Q162" s="13">
        <f t="shared" si="1121"/>
        <v>0</v>
      </c>
      <c r="R162" s="29">
        <v>0</v>
      </c>
      <c r="S162" s="29">
        <v>0</v>
      </c>
      <c r="T162" s="29">
        <v>0</v>
      </c>
      <c r="U162" s="13">
        <f t="shared" si="1122"/>
        <v>0</v>
      </c>
      <c r="V162" s="29">
        <v>0</v>
      </c>
      <c r="W162" s="29">
        <v>0</v>
      </c>
      <c r="X162" s="29">
        <v>0</v>
      </c>
      <c r="Y162" s="13">
        <f t="shared" si="1123"/>
        <v>0</v>
      </c>
      <c r="Z162" s="29">
        <v>0</v>
      </c>
      <c r="AA162" s="29">
        <v>0</v>
      </c>
      <c r="AB162" s="29">
        <v>0</v>
      </c>
      <c r="AC162" s="13">
        <f t="shared" si="1124"/>
        <v>0</v>
      </c>
      <c r="AD162" s="29">
        <v>0</v>
      </c>
      <c r="AE162" s="29">
        <v>0</v>
      </c>
      <c r="AF162" s="29">
        <v>0</v>
      </c>
      <c r="AG162" s="13">
        <f t="shared" si="1125"/>
        <v>0</v>
      </c>
      <c r="AH162" s="29">
        <v>0</v>
      </c>
      <c r="AI162" s="29">
        <v>0</v>
      </c>
      <c r="AJ162" s="29">
        <v>0</v>
      </c>
      <c r="AK162" s="13">
        <f t="shared" si="1126"/>
        <v>0</v>
      </c>
      <c r="AL162" s="29">
        <v>0</v>
      </c>
      <c r="AM162" s="29">
        <v>0</v>
      </c>
      <c r="AN162" s="29">
        <v>0</v>
      </c>
      <c r="AO162" s="13">
        <f t="shared" si="1127"/>
        <v>0</v>
      </c>
      <c r="AP162" s="29">
        <v>0</v>
      </c>
      <c r="AQ162" s="29">
        <v>0</v>
      </c>
      <c r="AR162" s="29">
        <v>0</v>
      </c>
      <c r="AS162" s="13">
        <f t="shared" si="1128"/>
        <v>0</v>
      </c>
      <c r="AT162" s="29">
        <v>0</v>
      </c>
      <c r="AU162" s="29">
        <v>0</v>
      </c>
      <c r="AV162" s="29">
        <v>0</v>
      </c>
      <c r="AW162" s="13">
        <f t="shared" si="1129"/>
        <v>0</v>
      </c>
      <c r="AX162" s="29">
        <v>0</v>
      </c>
      <c r="AY162" s="29">
        <v>0</v>
      </c>
      <c r="AZ162" s="29">
        <v>0</v>
      </c>
    </row>
    <row r="163" spans="1:52" ht="47.25" x14ac:dyDescent="0.25">
      <c r="A163" s="10" t="s">
        <v>94</v>
      </c>
      <c r="B163" s="20" t="s">
        <v>101</v>
      </c>
      <c r="C163" s="11" t="s">
        <v>22</v>
      </c>
      <c r="D163" s="11" t="s">
        <v>54</v>
      </c>
      <c r="E163" s="13">
        <f t="shared" si="1115"/>
        <v>42.5</v>
      </c>
      <c r="F163" s="13">
        <f t="shared" si="1116"/>
        <v>0</v>
      </c>
      <c r="G163" s="13">
        <f t="shared" si="1117"/>
        <v>42.5</v>
      </c>
      <c r="H163" s="13">
        <f t="shared" si="1118"/>
        <v>0</v>
      </c>
      <c r="I163" s="13">
        <f t="shared" si="1119"/>
        <v>42.5</v>
      </c>
      <c r="J163" s="29">
        <v>0</v>
      </c>
      <c r="K163" s="13">
        <v>42.5</v>
      </c>
      <c r="L163" s="29">
        <v>0</v>
      </c>
      <c r="M163" s="13">
        <f t="shared" si="1120"/>
        <v>0</v>
      </c>
      <c r="N163" s="29">
        <v>0</v>
      </c>
      <c r="O163" s="29">
        <v>0</v>
      </c>
      <c r="P163" s="29">
        <v>0</v>
      </c>
      <c r="Q163" s="13">
        <f t="shared" si="1121"/>
        <v>0</v>
      </c>
      <c r="R163" s="29">
        <v>0</v>
      </c>
      <c r="S163" s="29">
        <v>0</v>
      </c>
      <c r="T163" s="29">
        <v>0</v>
      </c>
      <c r="U163" s="13">
        <f t="shared" si="1122"/>
        <v>0</v>
      </c>
      <c r="V163" s="29">
        <v>0</v>
      </c>
      <c r="W163" s="29">
        <v>0</v>
      </c>
      <c r="X163" s="29">
        <v>0</v>
      </c>
      <c r="Y163" s="13">
        <f t="shared" si="1123"/>
        <v>0</v>
      </c>
      <c r="Z163" s="29">
        <v>0</v>
      </c>
      <c r="AA163" s="29">
        <v>0</v>
      </c>
      <c r="AB163" s="29">
        <v>0</v>
      </c>
      <c r="AC163" s="13">
        <f t="shared" si="1124"/>
        <v>0</v>
      </c>
      <c r="AD163" s="29">
        <v>0</v>
      </c>
      <c r="AE163" s="29">
        <v>0</v>
      </c>
      <c r="AF163" s="29">
        <v>0</v>
      </c>
      <c r="AG163" s="13">
        <f t="shared" si="1125"/>
        <v>0</v>
      </c>
      <c r="AH163" s="29">
        <v>0</v>
      </c>
      <c r="AI163" s="29">
        <v>0</v>
      </c>
      <c r="AJ163" s="29">
        <v>0</v>
      </c>
      <c r="AK163" s="13">
        <f t="shared" si="1126"/>
        <v>0</v>
      </c>
      <c r="AL163" s="29">
        <v>0</v>
      </c>
      <c r="AM163" s="29">
        <v>0</v>
      </c>
      <c r="AN163" s="29">
        <v>0</v>
      </c>
      <c r="AO163" s="13">
        <f t="shared" si="1127"/>
        <v>0</v>
      </c>
      <c r="AP163" s="29">
        <v>0</v>
      </c>
      <c r="AQ163" s="29">
        <v>0</v>
      </c>
      <c r="AR163" s="29">
        <v>0</v>
      </c>
      <c r="AS163" s="13">
        <f t="shared" si="1128"/>
        <v>0</v>
      </c>
      <c r="AT163" s="29">
        <v>0</v>
      </c>
      <c r="AU163" s="29">
        <v>0</v>
      </c>
      <c r="AV163" s="29">
        <v>0</v>
      </c>
      <c r="AW163" s="13">
        <f t="shared" si="1129"/>
        <v>0</v>
      </c>
      <c r="AX163" s="29">
        <v>0</v>
      </c>
      <c r="AY163" s="29">
        <v>0</v>
      </c>
      <c r="AZ163" s="29">
        <v>0</v>
      </c>
    </row>
    <row r="164" spans="1:52" ht="47.25" x14ac:dyDescent="0.25">
      <c r="A164" s="10" t="s">
        <v>95</v>
      </c>
      <c r="B164" s="20" t="s">
        <v>102</v>
      </c>
      <c r="C164" s="11" t="s">
        <v>22</v>
      </c>
      <c r="D164" s="11" t="s">
        <v>54</v>
      </c>
      <c r="E164" s="13">
        <f t="shared" si="1115"/>
        <v>189.4</v>
      </c>
      <c r="F164" s="13">
        <f t="shared" si="1116"/>
        <v>0</v>
      </c>
      <c r="G164" s="13">
        <f t="shared" si="1117"/>
        <v>189.4</v>
      </c>
      <c r="H164" s="13">
        <f t="shared" si="1118"/>
        <v>0</v>
      </c>
      <c r="I164" s="13">
        <f t="shared" si="1119"/>
        <v>189.4</v>
      </c>
      <c r="J164" s="29">
        <v>0</v>
      </c>
      <c r="K164" s="13">
        <v>189.4</v>
      </c>
      <c r="L164" s="29">
        <v>0</v>
      </c>
      <c r="M164" s="13">
        <f t="shared" si="1120"/>
        <v>0</v>
      </c>
      <c r="N164" s="29">
        <v>0</v>
      </c>
      <c r="O164" s="29">
        <v>0</v>
      </c>
      <c r="P164" s="29">
        <v>0</v>
      </c>
      <c r="Q164" s="13">
        <f t="shared" si="1121"/>
        <v>0</v>
      </c>
      <c r="R164" s="29">
        <v>0</v>
      </c>
      <c r="S164" s="29">
        <v>0</v>
      </c>
      <c r="T164" s="29">
        <v>0</v>
      </c>
      <c r="U164" s="13">
        <f t="shared" si="1122"/>
        <v>0</v>
      </c>
      <c r="V164" s="29">
        <v>0</v>
      </c>
      <c r="W164" s="29">
        <v>0</v>
      </c>
      <c r="X164" s="29">
        <v>0</v>
      </c>
      <c r="Y164" s="13">
        <f t="shared" si="1123"/>
        <v>0</v>
      </c>
      <c r="Z164" s="29">
        <v>0</v>
      </c>
      <c r="AA164" s="29">
        <v>0</v>
      </c>
      <c r="AB164" s="29">
        <v>0</v>
      </c>
      <c r="AC164" s="13">
        <f t="shared" si="1124"/>
        <v>0</v>
      </c>
      <c r="AD164" s="29">
        <v>0</v>
      </c>
      <c r="AE164" s="29">
        <v>0</v>
      </c>
      <c r="AF164" s="29">
        <v>0</v>
      </c>
      <c r="AG164" s="13">
        <f t="shared" si="1125"/>
        <v>0</v>
      </c>
      <c r="AH164" s="29">
        <v>0</v>
      </c>
      <c r="AI164" s="29">
        <v>0</v>
      </c>
      <c r="AJ164" s="29">
        <v>0</v>
      </c>
      <c r="AK164" s="13">
        <f t="shared" si="1126"/>
        <v>0</v>
      </c>
      <c r="AL164" s="29">
        <v>0</v>
      </c>
      <c r="AM164" s="29">
        <v>0</v>
      </c>
      <c r="AN164" s="29">
        <v>0</v>
      </c>
      <c r="AO164" s="13">
        <f t="shared" si="1127"/>
        <v>0</v>
      </c>
      <c r="AP164" s="29">
        <v>0</v>
      </c>
      <c r="AQ164" s="29">
        <v>0</v>
      </c>
      <c r="AR164" s="29">
        <v>0</v>
      </c>
      <c r="AS164" s="13">
        <f t="shared" si="1128"/>
        <v>0</v>
      </c>
      <c r="AT164" s="29">
        <v>0</v>
      </c>
      <c r="AU164" s="29">
        <v>0</v>
      </c>
      <c r="AV164" s="29">
        <v>0</v>
      </c>
      <c r="AW164" s="13">
        <f t="shared" si="1129"/>
        <v>0</v>
      </c>
      <c r="AX164" s="29">
        <v>0</v>
      </c>
      <c r="AY164" s="29">
        <v>0</v>
      </c>
      <c r="AZ164" s="29">
        <v>0</v>
      </c>
    </row>
    <row r="165" spans="1:52" ht="47.25" x14ac:dyDescent="0.25">
      <c r="A165" s="10" t="s">
        <v>96</v>
      </c>
      <c r="B165" s="20" t="s">
        <v>103</v>
      </c>
      <c r="C165" s="11" t="s">
        <v>22</v>
      </c>
      <c r="D165" s="11" t="s">
        <v>54</v>
      </c>
      <c r="E165" s="13">
        <f t="shared" si="1115"/>
        <v>196.4</v>
      </c>
      <c r="F165" s="13">
        <f t="shared" si="1116"/>
        <v>0</v>
      </c>
      <c r="G165" s="13">
        <f t="shared" si="1117"/>
        <v>196.4</v>
      </c>
      <c r="H165" s="13">
        <f t="shared" si="1118"/>
        <v>0</v>
      </c>
      <c r="I165" s="13">
        <f t="shared" si="1119"/>
        <v>196.4</v>
      </c>
      <c r="J165" s="29">
        <v>0</v>
      </c>
      <c r="K165" s="13">
        <v>196.4</v>
      </c>
      <c r="L165" s="29">
        <v>0</v>
      </c>
      <c r="M165" s="13">
        <f t="shared" si="1120"/>
        <v>0</v>
      </c>
      <c r="N165" s="29">
        <v>0</v>
      </c>
      <c r="O165" s="29">
        <v>0</v>
      </c>
      <c r="P165" s="29">
        <v>0</v>
      </c>
      <c r="Q165" s="13">
        <f t="shared" si="1121"/>
        <v>0</v>
      </c>
      <c r="R165" s="29">
        <v>0</v>
      </c>
      <c r="S165" s="29">
        <v>0</v>
      </c>
      <c r="T165" s="29">
        <v>0</v>
      </c>
      <c r="U165" s="13">
        <f t="shared" si="1122"/>
        <v>0</v>
      </c>
      <c r="V165" s="29">
        <v>0</v>
      </c>
      <c r="W165" s="29">
        <v>0</v>
      </c>
      <c r="X165" s="29">
        <v>0</v>
      </c>
      <c r="Y165" s="13">
        <f t="shared" si="1123"/>
        <v>0</v>
      </c>
      <c r="Z165" s="29">
        <v>0</v>
      </c>
      <c r="AA165" s="29">
        <v>0</v>
      </c>
      <c r="AB165" s="29">
        <v>0</v>
      </c>
      <c r="AC165" s="13">
        <f t="shared" si="1124"/>
        <v>0</v>
      </c>
      <c r="AD165" s="29">
        <v>0</v>
      </c>
      <c r="AE165" s="29">
        <v>0</v>
      </c>
      <c r="AF165" s="29">
        <v>0</v>
      </c>
      <c r="AG165" s="13">
        <f t="shared" si="1125"/>
        <v>0</v>
      </c>
      <c r="AH165" s="29">
        <v>0</v>
      </c>
      <c r="AI165" s="29">
        <v>0</v>
      </c>
      <c r="AJ165" s="29">
        <v>0</v>
      </c>
      <c r="AK165" s="13">
        <f t="shared" si="1126"/>
        <v>0</v>
      </c>
      <c r="AL165" s="29">
        <v>0</v>
      </c>
      <c r="AM165" s="29">
        <v>0</v>
      </c>
      <c r="AN165" s="29">
        <v>0</v>
      </c>
      <c r="AO165" s="13">
        <f t="shared" si="1127"/>
        <v>0</v>
      </c>
      <c r="AP165" s="29">
        <v>0</v>
      </c>
      <c r="AQ165" s="29">
        <v>0</v>
      </c>
      <c r="AR165" s="29">
        <v>0</v>
      </c>
      <c r="AS165" s="13">
        <f t="shared" si="1128"/>
        <v>0</v>
      </c>
      <c r="AT165" s="29">
        <v>0</v>
      </c>
      <c r="AU165" s="29">
        <v>0</v>
      </c>
      <c r="AV165" s="29">
        <v>0</v>
      </c>
      <c r="AW165" s="13">
        <f t="shared" si="1129"/>
        <v>0</v>
      </c>
      <c r="AX165" s="29">
        <v>0</v>
      </c>
      <c r="AY165" s="29">
        <v>0</v>
      </c>
      <c r="AZ165" s="29">
        <v>0</v>
      </c>
    </row>
    <row r="166" spans="1:52" ht="47.25" x14ac:dyDescent="0.25">
      <c r="A166" s="10" t="s">
        <v>97</v>
      </c>
      <c r="B166" s="20" t="s">
        <v>104</v>
      </c>
      <c r="C166" s="11" t="s">
        <v>22</v>
      </c>
      <c r="D166" s="11" t="s">
        <v>54</v>
      </c>
      <c r="E166" s="13">
        <f t="shared" si="1115"/>
        <v>329.5</v>
      </c>
      <c r="F166" s="13">
        <f t="shared" si="1116"/>
        <v>0</v>
      </c>
      <c r="G166" s="13">
        <f t="shared" si="1117"/>
        <v>329.5</v>
      </c>
      <c r="H166" s="13">
        <f t="shared" si="1118"/>
        <v>0</v>
      </c>
      <c r="I166" s="13">
        <f t="shared" ref="I166" si="1130">K166</f>
        <v>329.5</v>
      </c>
      <c r="J166" s="29">
        <v>0</v>
      </c>
      <c r="K166" s="13">
        <v>329.5</v>
      </c>
      <c r="L166" s="29">
        <v>0</v>
      </c>
      <c r="M166" s="13">
        <f t="shared" si="1120"/>
        <v>0</v>
      </c>
      <c r="N166" s="29">
        <v>0</v>
      </c>
      <c r="O166" s="29">
        <v>0</v>
      </c>
      <c r="P166" s="29">
        <v>0</v>
      </c>
      <c r="Q166" s="13">
        <f t="shared" si="1121"/>
        <v>0</v>
      </c>
      <c r="R166" s="29">
        <v>0</v>
      </c>
      <c r="S166" s="29">
        <v>0</v>
      </c>
      <c r="T166" s="29">
        <v>0</v>
      </c>
      <c r="U166" s="13">
        <f t="shared" si="1122"/>
        <v>0</v>
      </c>
      <c r="V166" s="29">
        <v>0</v>
      </c>
      <c r="W166" s="29">
        <v>0</v>
      </c>
      <c r="X166" s="29">
        <v>0</v>
      </c>
      <c r="Y166" s="13">
        <f t="shared" si="1123"/>
        <v>0</v>
      </c>
      <c r="Z166" s="29">
        <v>0</v>
      </c>
      <c r="AA166" s="29">
        <v>0</v>
      </c>
      <c r="AB166" s="29">
        <v>0</v>
      </c>
      <c r="AC166" s="13">
        <f t="shared" si="1124"/>
        <v>0</v>
      </c>
      <c r="AD166" s="29">
        <v>0</v>
      </c>
      <c r="AE166" s="29">
        <v>0</v>
      </c>
      <c r="AF166" s="29">
        <v>0</v>
      </c>
      <c r="AG166" s="13">
        <f t="shared" si="1125"/>
        <v>0</v>
      </c>
      <c r="AH166" s="29">
        <v>0</v>
      </c>
      <c r="AI166" s="29">
        <v>0</v>
      </c>
      <c r="AJ166" s="29">
        <v>0</v>
      </c>
      <c r="AK166" s="13">
        <f t="shared" si="1126"/>
        <v>0</v>
      </c>
      <c r="AL166" s="29">
        <v>0</v>
      </c>
      <c r="AM166" s="29">
        <v>0</v>
      </c>
      <c r="AN166" s="29">
        <v>0</v>
      </c>
      <c r="AO166" s="13">
        <f t="shared" si="1127"/>
        <v>0</v>
      </c>
      <c r="AP166" s="29">
        <v>0</v>
      </c>
      <c r="AQ166" s="29">
        <v>0</v>
      </c>
      <c r="AR166" s="29">
        <v>0</v>
      </c>
      <c r="AS166" s="13">
        <f t="shared" si="1128"/>
        <v>0</v>
      </c>
      <c r="AT166" s="29">
        <v>0</v>
      </c>
      <c r="AU166" s="29">
        <v>0</v>
      </c>
      <c r="AV166" s="29">
        <v>0</v>
      </c>
      <c r="AW166" s="13">
        <f t="shared" si="1129"/>
        <v>0</v>
      </c>
      <c r="AX166" s="29">
        <v>0</v>
      </c>
      <c r="AY166" s="29">
        <v>0</v>
      </c>
      <c r="AZ166" s="29">
        <v>0</v>
      </c>
    </row>
    <row r="167" spans="1:52" ht="45" customHeight="1" x14ac:dyDescent="0.25">
      <c r="A167" s="10" t="s">
        <v>105</v>
      </c>
      <c r="B167" s="20" t="s">
        <v>106</v>
      </c>
      <c r="C167" s="11" t="s">
        <v>22</v>
      </c>
      <c r="D167" s="11" t="s">
        <v>54</v>
      </c>
      <c r="E167" s="13">
        <f t="shared" si="1115"/>
        <v>16.8</v>
      </c>
      <c r="F167" s="13">
        <f t="shared" si="1116"/>
        <v>0</v>
      </c>
      <c r="G167" s="13">
        <f t="shared" si="1117"/>
        <v>16.8</v>
      </c>
      <c r="H167" s="13">
        <f t="shared" si="1118"/>
        <v>0</v>
      </c>
      <c r="I167" s="13">
        <f t="shared" ref="I167" si="1131">K167</f>
        <v>16.8</v>
      </c>
      <c r="J167" s="29">
        <v>0</v>
      </c>
      <c r="K167" s="13">
        <v>16.8</v>
      </c>
      <c r="L167" s="29">
        <v>0</v>
      </c>
      <c r="M167" s="13">
        <f t="shared" si="1120"/>
        <v>0</v>
      </c>
      <c r="N167" s="29">
        <v>0</v>
      </c>
      <c r="O167" s="29">
        <v>0</v>
      </c>
      <c r="P167" s="29">
        <v>0</v>
      </c>
      <c r="Q167" s="13">
        <f t="shared" si="1121"/>
        <v>0</v>
      </c>
      <c r="R167" s="29">
        <v>0</v>
      </c>
      <c r="S167" s="29">
        <v>0</v>
      </c>
      <c r="T167" s="29">
        <v>0</v>
      </c>
      <c r="U167" s="13">
        <f t="shared" si="1122"/>
        <v>0</v>
      </c>
      <c r="V167" s="29">
        <v>0</v>
      </c>
      <c r="W167" s="29">
        <v>0</v>
      </c>
      <c r="X167" s="29">
        <v>0</v>
      </c>
      <c r="Y167" s="13">
        <f t="shared" si="1123"/>
        <v>0</v>
      </c>
      <c r="Z167" s="29">
        <v>0</v>
      </c>
      <c r="AA167" s="29">
        <v>0</v>
      </c>
      <c r="AB167" s="29">
        <v>0</v>
      </c>
      <c r="AC167" s="13">
        <f t="shared" si="1124"/>
        <v>0</v>
      </c>
      <c r="AD167" s="29">
        <v>0</v>
      </c>
      <c r="AE167" s="29">
        <v>0</v>
      </c>
      <c r="AF167" s="29">
        <v>0</v>
      </c>
      <c r="AG167" s="13">
        <f t="shared" si="1125"/>
        <v>0</v>
      </c>
      <c r="AH167" s="29">
        <v>0</v>
      </c>
      <c r="AI167" s="29">
        <v>0</v>
      </c>
      <c r="AJ167" s="29">
        <v>0</v>
      </c>
      <c r="AK167" s="13">
        <f t="shared" si="1126"/>
        <v>0</v>
      </c>
      <c r="AL167" s="29">
        <v>0</v>
      </c>
      <c r="AM167" s="29">
        <v>0</v>
      </c>
      <c r="AN167" s="29">
        <v>0</v>
      </c>
      <c r="AO167" s="13">
        <f t="shared" si="1127"/>
        <v>0</v>
      </c>
      <c r="AP167" s="29">
        <v>0</v>
      </c>
      <c r="AQ167" s="29">
        <v>0</v>
      </c>
      <c r="AR167" s="29">
        <v>0</v>
      </c>
      <c r="AS167" s="13">
        <f t="shared" si="1128"/>
        <v>0</v>
      </c>
      <c r="AT167" s="29">
        <v>0</v>
      </c>
      <c r="AU167" s="29">
        <v>0</v>
      </c>
      <c r="AV167" s="29">
        <v>0</v>
      </c>
      <c r="AW167" s="13">
        <f t="shared" si="1129"/>
        <v>0</v>
      </c>
      <c r="AX167" s="29">
        <v>0</v>
      </c>
      <c r="AY167" s="29">
        <v>0</v>
      </c>
      <c r="AZ167" s="29">
        <v>0</v>
      </c>
    </row>
    <row r="168" spans="1:52" ht="45" customHeight="1" x14ac:dyDescent="0.25">
      <c r="A168" s="10" t="s">
        <v>217</v>
      </c>
      <c r="B168" s="20" t="s">
        <v>218</v>
      </c>
      <c r="C168" s="11" t="s">
        <v>22</v>
      </c>
      <c r="D168" s="11" t="s">
        <v>54</v>
      </c>
      <c r="E168" s="13">
        <f t="shared" si="1115"/>
        <v>628.29999999999995</v>
      </c>
      <c r="F168" s="13">
        <f t="shared" si="1116"/>
        <v>0</v>
      </c>
      <c r="G168" s="13">
        <f t="shared" si="1117"/>
        <v>628.29999999999995</v>
      </c>
      <c r="H168" s="13">
        <f t="shared" si="1118"/>
        <v>0</v>
      </c>
      <c r="I168" s="13">
        <f t="shared" ref="I168" si="1132">K168</f>
        <v>0</v>
      </c>
      <c r="J168" s="29">
        <v>0</v>
      </c>
      <c r="K168" s="13">
        <v>0</v>
      </c>
      <c r="L168" s="29">
        <v>0</v>
      </c>
      <c r="M168" s="13">
        <f t="shared" ref="M168" si="1133">O168</f>
        <v>628.29999999999995</v>
      </c>
      <c r="N168" s="29">
        <v>0</v>
      </c>
      <c r="O168" s="36">
        <f>145+483.3</f>
        <v>628.29999999999995</v>
      </c>
      <c r="P168" s="29">
        <v>0</v>
      </c>
      <c r="Q168" s="13">
        <f t="shared" ref="Q168" si="1134">S168</f>
        <v>0</v>
      </c>
      <c r="R168" s="29">
        <v>0</v>
      </c>
      <c r="S168" s="29">
        <v>0</v>
      </c>
      <c r="T168" s="29">
        <v>0</v>
      </c>
      <c r="U168" s="13">
        <f t="shared" ref="U168" si="1135">W168</f>
        <v>0</v>
      </c>
      <c r="V168" s="29">
        <v>0</v>
      </c>
      <c r="W168" s="29">
        <v>0</v>
      </c>
      <c r="X168" s="29">
        <v>0</v>
      </c>
      <c r="Y168" s="13">
        <f t="shared" ref="Y168" si="1136">AA168</f>
        <v>0</v>
      </c>
      <c r="Z168" s="29">
        <v>0</v>
      </c>
      <c r="AA168" s="29">
        <v>0</v>
      </c>
      <c r="AB168" s="29">
        <v>0</v>
      </c>
      <c r="AC168" s="13">
        <f t="shared" ref="AC168" si="1137">AE168</f>
        <v>0</v>
      </c>
      <c r="AD168" s="29">
        <v>0</v>
      </c>
      <c r="AE168" s="29">
        <v>0</v>
      </c>
      <c r="AF168" s="29">
        <v>0</v>
      </c>
      <c r="AG168" s="13">
        <f t="shared" ref="AG168" si="1138">AI168</f>
        <v>0</v>
      </c>
      <c r="AH168" s="29">
        <v>0</v>
      </c>
      <c r="AI168" s="29">
        <v>0</v>
      </c>
      <c r="AJ168" s="29">
        <v>0</v>
      </c>
      <c r="AK168" s="13">
        <f t="shared" ref="AK168" si="1139">AM168</f>
        <v>0</v>
      </c>
      <c r="AL168" s="29">
        <v>0</v>
      </c>
      <c r="AM168" s="29">
        <v>0</v>
      </c>
      <c r="AN168" s="29">
        <v>0</v>
      </c>
      <c r="AO168" s="13">
        <f t="shared" ref="AO168" si="1140">AQ168</f>
        <v>0</v>
      </c>
      <c r="AP168" s="29">
        <v>0</v>
      </c>
      <c r="AQ168" s="29">
        <v>0</v>
      </c>
      <c r="AR168" s="29">
        <v>0</v>
      </c>
      <c r="AS168" s="13">
        <f t="shared" ref="AS168" si="1141">AU168</f>
        <v>0</v>
      </c>
      <c r="AT168" s="29">
        <v>0</v>
      </c>
      <c r="AU168" s="29">
        <v>0</v>
      </c>
      <c r="AV168" s="29">
        <v>0</v>
      </c>
      <c r="AW168" s="13">
        <f t="shared" ref="AW168" si="1142">AY168</f>
        <v>0</v>
      </c>
      <c r="AX168" s="29">
        <v>0</v>
      </c>
      <c r="AY168" s="29">
        <v>0</v>
      </c>
      <c r="AZ168" s="29">
        <v>0</v>
      </c>
    </row>
    <row r="169" spans="1:52" ht="43.5" customHeight="1" x14ac:dyDescent="0.25">
      <c r="A169" s="10" t="s">
        <v>58</v>
      </c>
      <c r="B169" s="95" t="s">
        <v>64</v>
      </c>
      <c r="C169" s="95"/>
      <c r="D169" s="95"/>
      <c r="E169" s="8">
        <f>SUM(E170:E175)</f>
        <v>13089.9</v>
      </c>
      <c r="F169" s="8">
        <f t="shared" ref="F169:AZ169" si="1143">SUM(F170:F175)</f>
        <v>0</v>
      </c>
      <c r="G169" s="8">
        <f t="shared" si="1143"/>
        <v>13089.9</v>
      </c>
      <c r="H169" s="8">
        <f t="shared" si="1143"/>
        <v>0</v>
      </c>
      <c r="I169" s="8">
        <f t="shared" si="1143"/>
        <v>2841.5</v>
      </c>
      <c r="J169" s="8">
        <f t="shared" si="1143"/>
        <v>0</v>
      </c>
      <c r="K169" s="8">
        <f t="shared" si="1143"/>
        <v>2841.5</v>
      </c>
      <c r="L169" s="8">
        <f t="shared" si="1143"/>
        <v>0</v>
      </c>
      <c r="M169" s="8">
        <f t="shared" si="1143"/>
        <v>0</v>
      </c>
      <c r="N169" s="8">
        <f t="shared" si="1143"/>
        <v>0</v>
      </c>
      <c r="O169" s="8">
        <f t="shared" si="1143"/>
        <v>0</v>
      </c>
      <c r="P169" s="8">
        <f t="shared" si="1143"/>
        <v>0</v>
      </c>
      <c r="Q169" s="8">
        <f t="shared" si="1143"/>
        <v>4541.3</v>
      </c>
      <c r="R169" s="8">
        <f t="shared" si="1143"/>
        <v>0</v>
      </c>
      <c r="S169" s="8">
        <f t="shared" si="1143"/>
        <v>4541.3</v>
      </c>
      <c r="T169" s="8">
        <f t="shared" si="1143"/>
        <v>0</v>
      </c>
      <c r="U169" s="8">
        <f t="shared" si="1143"/>
        <v>0</v>
      </c>
      <c r="V169" s="8">
        <f t="shared" si="1143"/>
        <v>0</v>
      </c>
      <c r="W169" s="8">
        <f t="shared" si="1143"/>
        <v>0</v>
      </c>
      <c r="X169" s="8">
        <f t="shared" si="1143"/>
        <v>0</v>
      </c>
      <c r="Y169" s="8">
        <f t="shared" si="1143"/>
        <v>5707.1</v>
      </c>
      <c r="Z169" s="8">
        <f t="shared" si="1143"/>
        <v>0</v>
      </c>
      <c r="AA169" s="8">
        <f t="shared" si="1143"/>
        <v>5707.1</v>
      </c>
      <c r="AB169" s="8">
        <f t="shared" si="1143"/>
        <v>0</v>
      </c>
      <c r="AC169" s="8">
        <f t="shared" si="1143"/>
        <v>0</v>
      </c>
      <c r="AD169" s="8">
        <f t="shared" si="1143"/>
        <v>0</v>
      </c>
      <c r="AE169" s="8">
        <f t="shared" si="1143"/>
        <v>0</v>
      </c>
      <c r="AF169" s="8">
        <f t="shared" si="1143"/>
        <v>0</v>
      </c>
      <c r="AG169" s="8">
        <f t="shared" si="1143"/>
        <v>0</v>
      </c>
      <c r="AH169" s="8">
        <f t="shared" si="1143"/>
        <v>0</v>
      </c>
      <c r="AI169" s="8">
        <f t="shared" si="1143"/>
        <v>0</v>
      </c>
      <c r="AJ169" s="8">
        <f t="shared" si="1143"/>
        <v>0</v>
      </c>
      <c r="AK169" s="8">
        <f t="shared" si="1143"/>
        <v>0</v>
      </c>
      <c r="AL169" s="8">
        <f t="shared" si="1143"/>
        <v>0</v>
      </c>
      <c r="AM169" s="8">
        <f t="shared" si="1143"/>
        <v>0</v>
      </c>
      <c r="AN169" s="8">
        <f t="shared" si="1143"/>
        <v>0</v>
      </c>
      <c r="AO169" s="8">
        <f t="shared" si="1143"/>
        <v>0</v>
      </c>
      <c r="AP169" s="8">
        <f t="shared" si="1143"/>
        <v>0</v>
      </c>
      <c r="AQ169" s="8">
        <f t="shared" si="1143"/>
        <v>0</v>
      </c>
      <c r="AR169" s="8">
        <f t="shared" si="1143"/>
        <v>0</v>
      </c>
      <c r="AS169" s="8">
        <f t="shared" si="1143"/>
        <v>0</v>
      </c>
      <c r="AT169" s="8">
        <f t="shared" si="1143"/>
        <v>0</v>
      </c>
      <c r="AU169" s="8">
        <f t="shared" si="1143"/>
        <v>0</v>
      </c>
      <c r="AV169" s="8">
        <f t="shared" si="1143"/>
        <v>0</v>
      </c>
      <c r="AW169" s="8">
        <f t="shared" si="1143"/>
        <v>0</v>
      </c>
      <c r="AX169" s="8">
        <f t="shared" si="1143"/>
        <v>0</v>
      </c>
      <c r="AY169" s="8">
        <f t="shared" si="1143"/>
        <v>0</v>
      </c>
      <c r="AZ169" s="8">
        <f t="shared" si="1143"/>
        <v>0</v>
      </c>
    </row>
    <row r="170" spans="1:52" ht="94.5" x14ac:dyDescent="0.25">
      <c r="A170" s="10" t="s">
        <v>59</v>
      </c>
      <c r="B170" s="20" t="s">
        <v>65</v>
      </c>
      <c r="C170" s="11" t="s">
        <v>22</v>
      </c>
      <c r="D170" s="11" t="s">
        <v>54</v>
      </c>
      <c r="E170" s="13">
        <f t="shared" ref="E170:H175" si="1144">I170+M170+Q170+U170+Y170+AC170+AG170+AK170+AO170</f>
        <v>2217.1</v>
      </c>
      <c r="F170" s="13">
        <f t="shared" si="1144"/>
        <v>0</v>
      </c>
      <c r="G170" s="13">
        <f t="shared" si="1144"/>
        <v>2217.1</v>
      </c>
      <c r="H170" s="13">
        <f t="shared" si="1144"/>
        <v>0</v>
      </c>
      <c r="I170" s="13">
        <f t="shared" ref="I170:I175" si="1145">K170</f>
        <v>2217.1</v>
      </c>
      <c r="J170" s="29">
        <v>0</v>
      </c>
      <c r="K170" s="13">
        <v>2217.1</v>
      </c>
      <c r="L170" s="29">
        <v>0</v>
      </c>
      <c r="M170" s="13">
        <f t="shared" ref="M170:M175" si="1146">O170</f>
        <v>0</v>
      </c>
      <c r="N170" s="29">
        <v>0</v>
      </c>
      <c r="O170" s="29">
        <v>0</v>
      </c>
      <c r="P170" s="29">
        <v>0</v>
      </c>
      <c r="Q170" s="13">
        <f t="shared" ref="Q170" si="1147">S170</f>
        <v>0</v>
      </c>
      <c r="R170" s="29">
        <v>0</v>
      </c>
      <c r="S170" s="29">
        <v>0</v>
      </c>
      <c r="T170" s="29">
        <v>0</v>
      </c>
      <c r="U170" s="13">
        <f t="shared" ref="U170" si="1148">W170</f>
        <v>0</v>
      </c>
      <c r="V170" s="29">
        <v>0</v>
      </c>
      <c r="W170" s="29">
        <v>0</v>
      </c>
      <c r="X170" s="29">
        <v>0</v>
      </c>
      <c r="Y170" s="13">
        <f t="shared" ref="Y170" si="1149">AA170</f>
        <v>0</v>
      </c>
      <c r="Z170" s="29">
        <v>0</v>
      </c>
      <c r="AA170" s="29">
        <v>0</v>
      </c>
      <c r="AB170" s="29">
        <v>0</v>
      </c>
      <c r="AC170" s="13">
        <f t="shared" ref="AC170" si="1150">AE170</f>
        <v>0</v>
      </c>
      <c r="AD170" s="29">
        <v>0</v>
      </c>
      <c r="AE170" s="29">
        <v>0</v>
      </c>
      <c r="AF170" s="29">
        <v>0</v>
      </c>
      <c r="AG170" s="13">
        <f t="shared" ref="AG170" si="1151">AI170</f>
        <v>0</v>
      </c>
      <c r="AH170" s="29">
        <v>0</v>
      </c>
      <c r="AI170" s="29">
        <v>0</v>
      </c>
      <c r="AJ170" s="29">
        <v>0</v>
      </c>
      <c r="AK170" s="13">
        <f t="shared" ref="AK170" si="1152">AM170</f>
        <v>0</v>
      </c>
      <c r="AL170" s="29">
        <v>0</v>
      </c>
      <c r="AM170" s="29">
        <v>0</v>
      </c>
      <c r="AN170" s="29">
        <v>0</v>
      </c>
      <c r="AO170" s="13">
        <f t="shared" ref="AO170" si="1153">AQ170</f>
        <v>0</v>
      </c>
      <c r="AP170" s="29">
        <v>0</v>
      </c>
      <c r="AQ170" s="29">
        <v>0</v>
      </c>
      <c r="AR170" s="29">
        <v>0</v>
      </c>
      <c r="AS170" s="13">
        <f t="shared" ref="AS170" si="1154">AU170</f>
        <v>0</v>
      </c>
      <c r="AT170" s="29">
        <v>0</v>
      </c>
      <c r="AU170" s="29">
        <v>0</v>
      </c>
      <c r="AV170" s="29">
        <v>0</v>
      </c>
      <c r="AW170" s="13">
        <f t="shared" ref="AW170" si="1155">AY170</f>
        <v>0</v>
      </c>
      <c r="AX170" s="29">
        <v>0</v>
      </c>
      <c r="AY170" s="29">
        <v>0</v>
      </c>
      <c r="AZ170" s="29">
        <v>0</v>
      </c>
    </row>
    <row r="171" spans="1:52" ht="63" x14ac:dyDescent="0.25">
      <c r="A171" s="10" t="s">
        <v>107</v>
      </c>
      <c r="B171" s="20" t="s">
        <v>108</v>
      </c>
      <c r="C171" s="11" t="s">
        <v>22</v>
      </c>
      <c r="D171" s="11" t="s">
        <v>54</v>
      </c>
      <c r="E171" s="13">
        <f t="shared" si="1144"/>
        <v>624.4</v>
      </c>
      <c r="F171" s="13">
        <f t="shared" si="1144"/>
        <v>0</v>
      </c>
      <c r="G171" s="13">
        <f t="shared" si="1144"/>
        <v>624.4</v>
      </c>
      <c r="H171" s="13">
        <f t="shared" si="1144"/>
        <v>0</v>
      </c>
      <c r="I171" s="13">
        <f t="shared" si="1145"/>
        <v>624.4</v>
      </c>
      <c r="J171" s="29">
        <v>0</v>
      </c>
      <c r="K171" s="13">
        <f>923.3-298.9</f>
        <v>624.4</v>
      </c>
      <c r="L171" s="29">
        <v>0</v>
      </c>
      <c r="M171" s="13">
        <f t="shared" si="1146"/>
        <v>0</v>
      </c>
      <c r="N171" s="29">
        <v>0</v>
      </c>
      <c r="O171" s="29">
        <v>0</v>
      </c>
      <c r="P171" s="29">
        <v>0</v>
      </c>
      <c r="Q171" s="13">
        <f t="shared" ref="Q171" si="1156">S171</f>
        <v>0</v>
      </c>
      <c r="R171" s="29">
        <v>0</v>
      </c>
      <c r="S171" s="29">
        <v>0</v>
      </c>
      <c r="T171" s="29">
        <v>0</v>
      </c>
      <c r="U171" s="13">
        <f t="shared" ref="U171" si="1157">W171</f>
        <v>0</v>
      </c>
      <c r="V171" s="29">
        <v>0</v>
      </c>
      <c r="W171" s="29">
        <v>0</v>
      </c>
      <c r="X171" s="29">
        <v>0</v>
      </c>
      <c r="Y171" s="13">
        <f t="shared" ref="Y171" si="1158">AA171</f>
        <v>0</v>
      </c>
      <c r="Z171" s="29">
        <v>0</v>
      </c>
      <c r="AA171" s="29">
        <v>0</v>
      </c>
      <c r="AB171" s="29">
        <v>0</v>
      </c>
      <c r="AC171" s="13">
        <f t="shared" ref="AC171" si="1159">AE171</f>
        <v>0</v>
      </c>
      <c r="AD171" s="29">
        <v>0</v>
      </c>
      <c r="AE171" s="29">
        <v>0</v>
      </c>
      <c r="AF171" s="29">
        <v>0</v>
      </c>
      <c r="AG171" s="13">
        <f t="shared" ref="AG171" si="1160">AI171</f>
        <v>0</v>
      </c>
      <c r="AH171" s="29">
        <v>0</v>
      </c>
      <c r="AI171" s="29">
        <v>0</v>
      </c>
      <c r="AJ171" s="29">
        <v>0</v>
      </c>
      <c r="AK171" s="13">
        <f t="shared" ref="AK171" si="1161">AM171</f>
        <v>0</v>
      </c>
      <c r="AL171" s="29">
        <v>0</v>
      </c>
      <c r="AM171" s="29">
        <v>0</v>
      </c>
      <c r="AN171" s="29">
        <v>0</v>
      </c>
      <c r="AO171" s="13">
        <f t="shared" ref="AO171" si="1162">AQ171</f>
        <v>0</v>
      </c>
      <c r="AP171" s="29">
        <v>0</v>
      </c>
      <c r="AQ171" s="29">
        <v>0</v>
      </c>
      <c r="AR171" s="29">
        <v>0</v>
      </c>
      <c r="AS171" s="13">
        <f t="shared" ref="AS171" si="1163">AU171</f>
        <v>0</v>
      </c>
      <c r="AT171" s="29">
        <v>0</v>
      </c>
      <c r="AU171" s="29">
        <v>0</v>
      </c>
      <c r="AV171" s="29">
        <v>0</v>
      </c>
      <c r="AW171" s="13">
        <f t="shared" ref="AW171" si="1164">AY171</f>
        <v>0</v>
      </c>
      <c r="AX171" s="29">
        <v>0</v>
      </c>
      <c r="AY171" s="29">
        <v>0</v>
      </c>
      <c r="AZ171" s="29">
        <v>0</v>
      </c>
    </row>
    <row r="172" spans="1:52" ht="110.25" x14ac:dyDescent="0.25">
      <c r="A172" s="10" t="s">
        <v>305</v>
      </c>
      <c r="B172" s="20" t="s">
        <v>313</v>
      </c>
      <c r="C172" s="11" t="s">
        <v>22</v>
      </c>
      <c r="D172" s="11" t="s">
        <v>23</v>
      </c>
      <c r="E172" s="13">
        <f t="shared" si="1144"/>
        <v>40</v>
      </c>
      <c r="F172" s="13">
        <f t="shared" si="1144"/>
        <v>0</v>
      </c>
      <c r="G172" s="13">
        <f t="shared" si="1144"/>
        <v>40</v>
      </c>
      <c r="H172" s="13">
        <f t="shared" si="1144"/>
        <v>0</v>
      </c>
      <c r="I172" s="13">
        <f t="shared" si="1145"/>
        <v>0</v>
      </c>
      <c r="J172" s="29">
        <v>0</v>
      </c>
      <c r="K172" s="13">
        <v>0</v>
      </c>
      <c r="L172" s="29">
        <v>0</v>
      </c>
      <c r="M172" s="13">
        <f t="shared" si="1146"/>
        <v>0</v>
      </c>
      <c r="N172" s="29">
        <v>0</v>
      </c>
      <c r="O172" s="29">
        <v>0</v>
      </c>
      <c r="P172" s="29">
        <v>0</v>
      </c>
      <c r="Q172" s="13">
        <f t="shared" ref="Q172" si="1165">S172</f>
        <v>40</v>
      </c>
      <c r="R172" s="29">
        <v>0</v>
      </c>
      <c r="S172" s="36">
        <v>40</v>
      </c>
      <c r="T172" s="29">
        <v>0</v>
      </c>
      <c r="U172" s="13">
        <f t="shared" ref="U172" si="1166">W172</f>
        <v>0</v>
      </c>
      <c r="V172" s="29">
        <v>0</v>
      </c>
      <c r="W172" s="29">
        <v>0</v>
      </c>
      <c r="X172" s="29">
        <v>0</v>
      </c>
      <c r="Y172" s="13">
        <f t="shared" ref="Y172" si="1167">AA172</f>
        <v>0</v>
      </c>
      <c r="Z172" s="29">
        <v>0</v>
      </c>
      <c r="AA172" s="29">
        <v>0</v>
      </c>
      <c r="AB172" s="29">
        <v>0</v>
      </c>
      <c r="AC172" s="13">
        <f t="shared" ref="AC172" si="1168">AE172</f>
        <v>0</v>
      </c>
      <c r="AD172" s="29">
        <v>0</v>
      </c>
      <c r="AE172" s="29">
        <v>0</v>
      </c>
      <c r="AF172" s="29">
        <v>0</v>
      </c>
      <c r="AG172" s="13">
        <f t="shared" ref="AG172" si="1169">AI172</f>
        <v>0</v>
      </c>
      <c r="AH172" s="29">
        <v>0</v>
      </c>
      <c r="AI172" s="29">
        <v>0</v>
      </c>
      <c r="AJ172" s="29">
        <v>0</v>
      </c>
      <c r="AK172" s="13">
        <f t="shared" ref="AK172" si="1170">AM172</f>
        <v>0</v>
      </c>
      <c r="AL172" s="29">
        <v>0</v>
      </c>
      <c r="AM172" s="29">
        <v>0</v>
      </c>
      <c r="AN172" s="29">
        <v>0</v>
      </c>
      <c r="AO172" s="13">
        <f t="shared" ref="AO172" si="1171">AQ172</f>
        <v>0</v>
      </c>
      <c r="AP172" s="29">
        <v>0</v>
      </c>
      <c r="AQ172" s="29">
        <v>0</v>
      </c>
      <c r="AR172" s="29">
        <v>0</v>
      </c>
      <c r="AS172" s="13">
        <f t="shared" ref="AS172" si="1172">AU172</f>
        <v>0</v>
      </c>
      <c r="AT172" s="29">
        <v>0</v>
      </c>
      <c r="AU172" s="29">
        <v>0</v>
      </c>
      <c r="AV172" s="29">
        <v>0</v>
      </c>
      <c r="AW172" s="13">
        <f t="shared" ref="AW172" si="1173">AY172</f>
        <v>0</v>
      </c>
      <c r="AX172" s="29">
        <v>0</v>
      </c>
      <c r="AY172" s="29">
        <v>0</v>
      </c>
      <c r="AZ172" s="29">
        <v>0</v>
      </c>
    </row>
    <row r="173" spans="1:52" ht="78.75" x14ac:dyDescent="0.25">
      <c r="A173" s="10" t="s">
        <v>315</v>
      </c>
      <c r="B173" s="20" t="s">
        <v>316</v>
      </c>
      <c r="C173" s="11" t="s">
        <v>22</v>
      </c>
      <c r="D173" s="11" t="s">
        <v>23</v>
      </c>
      <c r="E173" s="13">
        <f t="shared" si="1144"/>
        <v>4501.3</v>
      </c>
      <c r="F173" s="13">
        <f t="shared" si="1144"/>
        <v>0</v>
      </c>
      <c r="G173" s="13">
        <f t="shared" si="1144"/>
        <v>4501.3</v>
      </c>
      <c r="H173" s="13">
        <f t="shared" si="1144"/>
        <v>0</v>
      </c>
      <c r="I173" s="13">
        <f t="shared" si="1145"/>
        <v>0</v>
      </c>
      <c r="J173" s="29">
        <v>0</v>
      </c>
      <c r="K173" s="13">
        <v>0</v>
      </c>
      <c r="L173" s="29">
        <v>0</v>
      </c>
      <c r="M173" s="13">
        <f t="shared" si="1146"/>
        <v>0</v>
      </c>
      <c r="N173" s="29">
        <v>0</v>
      </c>
      <c r="O173" s="29">
        <v>0</v>
      </c>
      <c r="P173" s="29">
        <v>0</v>
      </c>
      <c r="Q173" s="13">
        <f t="shared" ref="Q173:Q174" si="1174">S173</f>
        <v>4501.3</v>
      </c>
      <c r="R173" s="29">
        <v>0</v>
      </c>
      <c r="S173" s="36">
        <v>4501.3</v>
      </c>
      <c r="T173" s="29">
        <v>0</v>
      </c>
      <c r="U173" s="13">
        <f t="shared" ref="U173:U175" si="1175">W173</f>
        <v>0</v>
      </c>
      <c r="V173" s="29">
        <v>0</v>
      </c>
      <c r="W173" s="29">
        <v>0</v>
      </c>
      <c r="X173" s="29">
        <v>0</v>
      </c>
      <c r="Y173" s="13">
        <f t="shared" ref="Y173:Y175" si="1176">AA173</f>
        <v>0</v>
      </c>
      <c r="Z173" s="29">
        <v>0</v>
      </c>
      <c r="AA173" s="29">
        <v>0</v>
      </c>
      <c r="AB173" s="29">
        <v>0</v>
      </c>
      <c r="AC173" s="13">
        <f t="shared" ref="AC173:AC174" si="1177">AE173</f>
        <v>0</v>
      </c>
      <c r="AD173" s="29">
        <v>0</v>
      </c>
      <c r="AE173" s="29">
        <v>0</v>
      </c>
      <c r="AF173" s="29">
        <v>0</v>
      </c>
      <c r="AG173" s="13">
        <f t="shared" ref="AG173:AG174" si="1178">AI173</f>
        <v>0</v>
      </c>
      <c r="AH173" s="29">
        <v>0</v>
      </c>
      <c r="AI173" s="29">
        <v>0</v>
      </c>
      <c r="AJ173" s="29">
        <v>0</v>
      </c>
      <c r="AK173" s="13">
        <f t="shared" ref="AK173:AK174" si="1179">AM173</f>
        <v>0</v>
      </c>
      <c r="AL173" s="29">
        <v>0</v>
      </c>
      <c r="AM173" s="29">
        <v>0</v>
      </c>
      <c r="AN173" s="29">
        <v>0</v>
      </c>
      <c r="AO173" s="13">
        <f t="shared" ref="AO173:AO174" si="1180">AQ173</f>
        <v>0</v>
      </c>
      <c r="AP173" s="29">
        <v>0</v>
      </c>
      <c r="AQ173" s="29">
        <v>0</v>
      </c>
      <c r="AR173" s="29">
        <v>0</v>
      </c>
      <c r="AS173" s="13">
        <f t="shared" ref="AS173:AS174" si="1181">AU173</f>
        <v>0</v>
      </c>
      <c r="AT173" s="29">
        <v>0</v>
      </c>
      <c r="AU173" s="29">
        <v>0</v>
      </c>
      <c r="AV173" s="29">
        <v>0</v>
      </c>
      <c r="AW173" s="13">
        <f t="shared" ref="AW173:AW174" si="1182">AY173</f>
        <v>0</v>
      </c>
      <c r="AX173" s="29">
        <v>0</v>
      </c>
      <c r="AY173" s="29">
        <v>0</v>
      </c>
      <c r="AZ173" s="29">
        <v>0</v>
      </c>
    </row>
    <row r="174" spans="1:52" ht="94.5" x14ac:dyDescent="0.25">
      <c r="A174" s="10" t="s">
        <v>405</v>
      </c>
      <c r="B174" s="20" t="s">
        <v>436</v>
      </c>
      <c r="C174" s="11" t="s">
        <v>22</v>
      </c>
      <c r="D174" s="11" t="s">
        <v>54</v>
      </c>
      <c r="E174" s="13">
        <f t="shared" ref="E174" si="1183">I174+M174+Q174+U174+Y174+AC174+AG174+AK174+AO174</f>
        <v>2253.1</v>
      </c>
      <c r="F174" s="13">
        <f t="shared" si="1144"/>
        <v>0</v>
      </c>
      <c r="G174" s="13">
        <f t="shared" si="1144"/>
        <v>2253.1</v>
      </c>
      <c r="H174" s="77">
        <f t="shared" si="1144"/>
        <v>0</v>
      </c>
      <c r="I174" s="77">
        <f t="shared" si="1145"/>
        <v>0</v>
      </c>
      <c r="J174" s="78">
        <v>0</v>
      </c>
      <c r="K174" s="77">
        <v>0</v>
      </c>
      <c r="L174" s="78">
        <v>0</v>
      </c>
      <c r="M174" s="77">
        <f t="shared" si="1146"/>
        <v>0</v>
      </c>
      <c r="N174" s="78">
        <v>0</v>
      </c>
      <c r="O174" s="78">
        <v>0</v>
      </c>
      <c r="P174" s="78">
        <v>0</v>
      </c>
      <c r="Q174" s="77">
        <f t="shared" si="1174"/>
        <v>0</v>
      </c>
      <c r="R174" s="78">
        <v>0</v>
      </c>
      <c r="S174" s="78">
        <v>0</v>
      </c>
      <c r="T174" s="78">
        <v>0</v>
      </c>
      <c r="U174" s="13">
        <f t="shared" ref="U174" si="1184">W174</f>
        <v>0</v>
      </c>
      <c r="V174" s="29"/>
      <c r="W174" s="36">
        <f>1362.8-1362.8</f>
        <v>0</v>
      </c>
      <c r="X174" s="29"/>
      <c r="Y174" s="13">
        <f t="shared" ref="Y174" si="1185">AA174</f>
        <v>2253.1</v>
      </c>
      <c r="Z174" s="29">
        <v>0</v>
      </c>
      <c r="AA174" s="36">
        <v>2253.1</v>
      </c>
      <c r="AB174" s="29">
        <v>0</v>
      </c>
      <c r="AC174" s="13">
        <f t="shared" si="1177"/>
        <v>0</v>
      </c>
      <c r="AD174" s="29">
        <v>0</v>
      </c>
      <c r="AE174" s="29">
        <v>0</v>
      </c>
      <c r="AF174" s="29">
        <v>0</v>
      </c>
      <c r="AG174" s="13">
        <f t="shared" si="1178"/>
        <v>0</v>
      </c>
      <c r="AH174" s="29">
        <v>0</v>
      </c>
      <c r="AI174" s="29">
        <v>0</v>
      </c>
      <c r="AJ174" s="29">
        <v>0</v>
      </c>
      <c r="AK174" s="13">
        <f t="shared" si="1179"/>
        <v>0</v>
      </c>
      <c r="AL174" s="29">
        <v>0</v>
      </c>
      <c r="AM174" s="29">
        <v>0</v>
      </c>
      <c r="AN174" s="29">
        <v>0</v>
      </c>
      <c r="AO174" s="13">
        <f t="shared" si="1180"/>
        <v>0</v>
      </c>
      <c r="AP174" s="29">
        <v>0</v>
      </c>
      <c r="AQ174" s="29">
        <v>0</v>
      </c>
      <c r="AR174" s="29">
        <v>0</v>
      </c>
      <c r="AS174" s="13">
        <f t="shared" si="1181"/>
        <v>0</v>
      </c>
      <c r="AT174" s="29">
        <v>0</v>
      </c>
      <c r="AU174" s="29">
        <v>0</v>
      </c>
      <c r="AV174" s="29">
        <v>0</v>
      </c>
      <c r="AW174" s="13">
        <f t="shared" si="1182"/>
        <v>0</v>
      </c>
      <c r="AX174" s="29">
        <v>0</v>
      </c>
      <c r="AY174" s="29">
        <v>0</v>
      </c>
      <c r="AZ174" s="29">
        <v>0</v>
      </c>
    </row>
    <row r="175" spans="1:52" ht="78.75" x14ac:dyDescent="0.25">
      <c r="A175" s="10" t="s">
        <v>461</v>
      </c>
      <c r="B175" s="20" t="s">
        <v>404</v>
      </c>
      <c r="C175" s="11" t="s">
        <v>22</v>
      </c>
      <c r="D175" s="11" t="s">
        <v>23</v>
      </c>
      <c r="E175" s="13">
        <f t="shared" si="1144"/>
        <v>3454</v>
      </c>
      <c r="F175" s="13">
        <f t="shared" ref="F175" si="1186">J175+N175+R175+V175+Z175+AD175+AH175+AL175+AP175</f>
        <v>0</v>
      </c>
      <c r="G175" s="13">
        <f t="shared" ref="G175" si="1187">K175+O175+S175+W175+AA175+AE175+AI175+AM175+AQ175</f>
        <v>3454</v>
      </c>
      <c r="H175" s="77">
        <f t="shared" ref="H175" si="1188">L175+P175+T175+X175+AB175+AF175+AJ175+AN175+AR175</f>
        <v>0</v>
      </c>
      <c r="I175" s="77">
        <f t="shared" si="1145"/>
        <v>0</v>
      </c>
      <c r="J175" s="78">
        <v>0</v>
      </c>
      <c r="K175" s="77">
        <v>0</v>
      </c>
      <c r="L175" s="78">
        <v>0</v>
      </c>
      <c r="M175" s="77">
        <f t="shared" si="1146"/>
        <v>0</v>
      </c>
      <c r="N175" s="78">
        <v>0</v>
      </c>
      <c r="O175" s="78">
        <v>0</v>
      </c>
      <c r="P175" s="78">
        <v>0</v>
      </c>
      <c r="Q175" s="77">
        <f t="shared" ref="Q175" si="1189">S175</f>
        <v>0</v>
      </c>
      <c r="R175" s="78">
        <v>0</v>
      </c>
      <c r="S175" s="78">
        <v>0</v>
      </c>
      <c r="T175" s="78">
        <v>0</v>
      </c>
      <c r="U175" s="13">
        <f t="shared" si="1175"/>
        <v>0</v>
      </c>
      <c r="V175" s="29"/>
      <c r="W175" s="36">
        <f>1362.8-1362.8</f>
        <v>0</v>
      </c>
      <c r="X175" s="29"/>
      <c r="Y175" s="13">
        <f t="shared" si="1176"/>
        <v>3454</v>
      </c>
      <c r="Z175" s="29">
        <v>0</v>
      </c>
      <c r="AA175" s="36">
        <v>3454</v>
      </c>
      <c r="AB175" s="29">
        <v>0</v>
      </c>
      <c r="AC175" s="13">
        <f t="shared" ref="AC175" si="1190">AE175</f>
        <v>0</v>
      </c>
      <c r="AD175" s="29">
        <v>0</v>
      </c>
      <c r="AE175" s="29">
        <v>0</v>
      </c>
      <c r="AF175" s="29">
        <v>0</v>
      </c>
      <c r="AG175" s="13">
        <f t="shared" ref="AG175" si="1191">AI175</f>
        <v>0</v>
      </c>
      <c r="AH175" s="29">
        <v>0</v>
      </c>
      <c r="AI175" s="29">
        <v>0</v>
      </c>
      <c r="AJ175" s="29">
        <v>0</v>
      </c>
      <c r="AK175" s="13">
        <f t="shared" ref="AK175" si="1192">AM175</f>
        <v>0</v>
      </c>
      <c r="AL175" s="29">
        <v>0</v>
      </c>
      <c r="AM175" s="29">
        <v>0</v>
      </c>
      <c r="AN175" s="29">
        <v>0</v>
      </c>
      <c r="AO175" s="13">
        <f t="shared" ref="AO175" si="1193">AQ175</f>
        <v>0</v>
      </c>
      <c r="AP175" s="29">
        <v>0</v>
      </c>
      <c r="AQ175" s="29">
        <v>0</v>
      </c>
      <c r="AR175" s="29">
        <v>0</v>
      </c>
      <c r="AS175" s="13">
        <f t="shared" ref="AS175" si="1194">AU175</f>
        <v>0</v>
      </c>
      <c r="AT175" s="29">
        <v>0</v>
      </c>
      <c r="AU175" s="29">
        <v>0</v>
      </c>
      <c r="AV175" s="29">
        <v>0</v>
      </c>
      <c r="AW175" s="13">
        <f t="shared" ref="AW175" si="1195">AY175</f>
        <v>0</v>
      </c>
      <c r="AX175" s="29">
        <v>0</v>
      </c>
      <c r="AY175" s="29">
        <v>0</v>
      </c>
      <c r="AZ175" s="29">
        <v>0</v>
      </c>
    </row>
    <row r="176" spans="1:52" ht="43.5" customHeight="1" x14ac:dyDescent="0.25">
      <c r="A176" s="10" t="s">
        <v>61</v>
      </c>
      <c r="B176" s="95" t="s">
        <v>63</v>
      </c>
      <c r="C176" s="95"/>
      <c r="D176" s="95"/>
      <c r="E176" s="8">
        <f>E177+E187</f>
        <v>4800.6000000000004</v>
      </c>
      <c r="F176" s="8">
        <f t="shared" ref="F176:AZ176" si="1196">F177+F187</f>
        <v>0</v>
      </c>
      <c r="G176" s="8">
        <f t="shared" si="1196"/>
        <v>4800.6000000000004</v>
      </c>
      <c r="H176" s="8">
        <f t="shared" si="1196"/>
        <v>0</v>
      </c>
      <c r="I176" s="8">
        <f t="shared" si="1196"/>
        <v>575.29999999999995</v>
      </c>
      <c r="J176" s="8">
        <f t="shared" si="1196"/>
        <v>0</v>
      </c>
      <c r="K176" s="8">
        <f t="shared" si="1196"/>
        <v>575.29999999999995</v>
      </c>
      <c r="L176" s="8">
        <f t="shared" si="1196"/>
        <v>0</v>
      </c>
      <c r="M176" s="8">
        <f t="shared" si="1196"/>
        <v>880.09999999999991</v>
      </c>
      <c r="N176" s="8">
        <f t="shared" si="1196"/>
        <v>0</v>
      </c>
      <c r="O176" s="8">
        <f t="shared" si="1196"/>
        <v>880.09999999999991</v>
      </c>
      <c r="P176" s="8">
        <f t="shared" si="1196"/>
        <v>0</v>
      </c>
      <c r="Q176" s="8">
        <f t="shared" si="1196"/>
        <v>3257.6</v>
      </c>
      <c r="R176" s="8">
        <f t="shared" si="1196"/>
        <v>0</v>
      </c>
      <c r="S176" s="8">
        <f t="shared" si="1196"/>
        <v>3257.6</v>
      </c>
      <c r="T176" s="8">
        <f t="shared" si="1196"/>
        <v>0</v>
      </c>
      <c r="U176" s="8">
        <f t="shared" si="1196"/>
        <v>0</v>
      </c>
      <c r="V176" s="8">
        <f t="shared" si="1196"/>
        <v>0</v>
      </c>
      <c r="W176" s="8">
        <f t="shared" si="1196"/>
        <v>0</v>
      </c>
      <c r="X176" s="8">
        <f t="shared" si="1196"/>
        <v>0</v>
      </c>
      <c r="Y176" s="8">
        <f t="shared" si="1196"/>
        <v>87.6</v>
      </c>
      <c r="Z176" s="8">
        <f t="shared" si="1196"/>
        <v>0</v>
      </c>
      <c r="AA176" s="8">
        <f t="shared" si="1196"/>
        <v>87.6</v>
      </c>
      <c r="AB176" s="8">
        <f t="shared" si="1196"/>
        <v>0</v>
      </c>
      <c r="AC176" s="8">
        <f t="shared" si="1196"/>
        <v>0</v>
      </c>
      <c r="AD176" s="8">
        <f t="shared" si="1196"/>
        <v>0</v>
      </c>
      <c r="AE176" s="8">
        <f t="shared" si="1196"/>
        <v>0</v>
      </c>
      <c r="AF176" s="8">
        <f t="shared" si="1196"/>
        <v>0</v>
      </c>
      <c r="AG176" s="8">
        <f t="shared" si="1196"/>
        <v>0</v>
      </c>
      <c r="AH176" s="8">
        <f t="shared" si="1196"/>
        <v>0</v>
      </c>
      <c r="AI176" s="8">
        <f t="shared" si="1196"/>
        <v>0</v>
      </c>
      <c r="AJ176" s="8">
        <f t="shared" si="1196"/>
        <v>0</v>
      </c>
      <c r="AK176" s="8">
        <f t="shared" si="1196"/>
        <v>0</v>
      </c>
      <c r="AL176" s="8">
        <f t="shared" si="1196"/>
        <v>0</v>
      </c>
      <c r="AM176" s="8">
        <f t="shared" si="1196"/>
        <v>0</v>
      </c>
      <c r="AN176" s="8">
        <f t="shared" si="1196"/>
        <v>0</v>
      </c>
      <c r="AO176" s="8">
        <f t="shared" si="1196"/>
        <v>0</v>
      </c>
      <c r="AP176" s="8">
        <f t="shared" si="1196"/>
        <v>0</v>
      </c>
      <c r="AQ176" s="8">
        <f t="shared" si="1196"/>
        <v>0</v>
      </c>
      <c r="AR176" s="8">
        <f t="shared" si="1196"/>
        <v>0</v>
      </c>
      <c r="AS176" s="8">
        <f t="shared" si="1196"/>
        <v>0</v>
      </c>
      <c r="AT176" s="8">
        <f t="shared" si="1196"/>
        <v>0</v>
      </c>
      <c r="AU176" s="8">
        <f t="shared" si="1196"/>
        <v>0</v>
      </c>
      <c r="AV176" s="8">
        <f t="shared" si="1196"/>
        <v>0</v>
      </c>
      <c r="AW176" s="8">
        <f t="shared" si="1196"/>
        <v>0</v>
      </c>
      <c r="AX176" s="8">
        <f t="shared" si="1196"/>
        <v>0</v>
      </c>
      <c r="AY176" s="8">
        <f t="shared" si="1196"/>
        <v>0</v>
      </c>
      <c r="AZ176" s="8">
        <f t="shared" si="1196"/>
        <v>0</v>
      </c>
    </row>
    <row r="177" spans="1:52" ht="43.5" customHeight="1" x14ac:dyDescent="0.25">
      <c r="A177" s="10" t="s">
        <v>62</v>
      </c>
      <c r="B177" s="95" t="s">
        <v>446</v>
      </c>
      <c r="C177" s="95"/>
      <c r="D177" s="95"/>
      <c r="E177" s="8">
        <f>SUM(E178:E186)</f>
        <v>4713</v>
      </c>
      <c r="F177" s="8">
        <f t="shared" ref="F177:AZ177" si="1197">SUM(F178:F186)</f>
        <v>0</v>
      </c>
      <c r="G177" s="8">
        <f t="shared" si="1197"/>
        <v>4713</v>
      </c>
      <c r="H177" s="8">
        <f t="shared" si="1197"/>
        <v>0</v>
      </c>
      <c r="I177" s="8">
        <f t="shared" si="1197"/>
        <v>575.29999999999995</v>
      </c>
      <c r="J177" s="8">
        <f t="shared" si="1197"/>
        <v>0</v>
      </c>
      <c r="K177" s="8">
        <f t="shared" si="1197"/>
        <v>575.29999999999995</v>
      </c>
      <c r="L177" s="8">
        <f t="shared" si="1197"/>
        <v>0</v>
      </c>
      <c r="M177" s="8">
        <f t="shared" si="1197"/>
        <v>880.09999999999991</v>
      </c>
      <c r="N177" s="8">
        <f t="shared" si="1197"/>
        <v>0</v>
      </c>
      <c r="O177" s="8">
        <f t="shared" si="1197"/>
        <v>880.09999999999991</v>
      </c>
      <c r="P177" s="8">
        <f t="shared" si="1197"/>
        <v>0</v>
      </c>
      <c r="Q177" s="8">
        <f t="shared" si="1197"/>
        <v>3257.6</v>
      </c>
      <c r="R177" s="8">
        <f t="shared" si="1197"/>
        <v>0</v>
      </c>
      <c r="S177" s="8">
        <f t="shared" si="1197"/>
        <v>3257.6</v>
      </c>
      <c r="T177" s="8">
        <f t="shared" si="1197"/>
        <v>0</v>
      </c>
      <c r="U177" s="8">
        <f t="shared" si="1197"/>
        <v>0</v>
      </c>
      <c r="V177" s="8">
        <f t="shared" si="1197"/>
        <v>0</v>
      </c>
      <c r="W177" s="8">
        <f t="shared" si="1197"/>
        <v>0</v>
      </c>
      <c r="X177" s="8">
        <f t="shared" si="1197"/>
        <v>0</v>
      </c>
      <c r="Y177" s="8">
        <f t="shared" si="1197"/>
        <v>0</v>
      </c>
      <c r="Z177" s="8">
        <f t="shared" si="1197"/>
        <v>0</v>
      </c>
      <c r="AA177" s="8">
        <f t="shared" si="1197"/>
        <v>0</v>
      </c>
      <c r="AB177" s="8">
        <f t="shared" si="1197"/>
        <v>0</v>
      </c>
      <c r="AC177" s="8">
        <f t="shared" si="1197"/>
        <v>0</v>
      </c>
      <c r="AD177" s="8">
        <f t="shared" si="1197"/>
        <v>0</v>
      </c>
      <c r="AE177" s="8">
        <f t="shared" si="1197"/>
        <v>0</v>
      </c>
      <c r="AF177" s="8">
        <f t="shared" si="1197"/>
        <v>0</v>
      </c>
      <c r="AG177" s="8">
        <f t="shared" si="1197"/>
        <v>0</v>
      </c>
      <c r="AH177" s="8">
        <f t="shared" si="1197"/>
        <v>0</v>
      </c>
      <c r="AI177" s="8">
        <f t="shared" si="1197"/>
        <v>0</v>
      </c>
      <c r="AJ177" s="8">
        <f t="shared" si="1197"/>
        <v>0</v>
      </c>
      <c r="AK177" s="8">
        <f t="shared" si="1197"/>
        <v>0</v>
      </c>
      <c r="AL177" s="8">
        <f t="shared" si="1197"/>
        <v>0</v>
      </c>
      <c r="AM177" s="8">
        <f t="shared" si="1197"/>
        <v>0</v>
      </c>
      <c r="AN177" s="8">
        <f t="shared" si="1197"/>
        <v>0</v>
      </c>
      <c r="AO177" s="8">
        <f t="shared" si="1197"/>
        <v>0</v>
      </c>
      <c r="AP177" s="8">
        <f t="shared" si="1197"/>
        <v>0</v>
      </c>
      <c r="AQ177" s="8">
        <f t="shared" si="1197"/>
        <v>0</v>
      </c>
      <c r="AR177" s="8">
        <f t="shared" si="1197"/>
        <v>0</v>
      </c>
      <c r="AS177" s="8">
        <f t="shared" si="1197"/>
        <v>0</v>
      </c>
      <c r="AT177" s="8">
        <f t="shared" si="1197"/>
        <v>0</v>
      </c>
      <c r="AU177" s="8">
        <f t="shared" si="1197"/>
        <v>0</v>
      </c>
      <c r="AV177" s="8">
        <f t="shared" si="1197"/>
        <v>0</v>
      </c>
      <c r="AW177" s="8">
        <f t="shared" si="1197"/>
        <v>0</v>
      </c>
      <c r="AX177" s="8">
        <f t="shared" si="1197"/>
        <v>0</v>
      </c>
      <c r="AY177" s="8">
        <f t="shared" si="1197"/>
        <v>0</v>
      </c>
      <c r="AZ177" s="8">
        <f t="shared" si="1197"/>
        <v>0</v>
      </c>
    </row>
    <row r="178" spans="1:52" ht="47.25" x14ac:dyDescent="0.25">
      <c r="A178" s="10" t="s">
        <v>437</v>
      </c>
      <c r="B178" s="20" t="s">
        <v>60</v>
      </c>
      <c r="C178" s="11" t="s">
        <v>22</v>
      </c>
      <c r="D178" s="11" t="s">
        <v>54</v>
      </c>
      <c r="E178" s="13">
        <f t="shared" ref="E178:E186" si="1198">I178+M178+Q178+U178+Y178+AC178+AG178+AK178+AO178</f>
        <v>575.29999999999995</v>
      </c>
      <c r="F178" s="13">
        <f t="shared" ref="F178:F186" si="1199">J178+N178+R178+V178+Z178+AD178+AH178+AL178+AP178</f>
        <v>0</v>
      </c>
      <c r="G178" s="13">
        <f t="shared" ref="G178:G186" si="1200">K178+O178+S178+W178+AA178+AE178+AI178+AM178+AQ178</f>
        <v>575.29999999999995</v>
      </c>
      <c r="H178" s="13">
        <f t="shared" ref="H178:H186" si="1201">L178+P178+T178+X178+AB178+AF178+AJ178+AN178+AR178</f>
        <v>0</v>
      </c>
      <c r="I178" s="13">
        <f t="shared" ref="I178:I182" si="1202">K178</f>
        <v>575.29999999999995</v>
      </c>
      <c r="J178" s="29">
        <v>0</v>
      </c>
      <c r="K178" s="13">
        <f>695.3-120</f>
        <v>575.29999999999995</v>
      </c>
      <c r="L178" s="29">
        <v>0</v>
      </c>
      <c r="M178" s="13">
        <f t="shared" ref="M178:M182" si="1203">O178</f>
        <v>0</v>
      </c>
      <c r="N178" s="29">
        <v>0</v>
      </c>
      <c r="O178" s="29">
        <v>0</v>
      </c>
      <c r="P178" s="29">
        <v>0</v>
      </c>
      <c r="Q178" s="13">
        <f t="shared" ref="Q178" si="1204">S178</f>
        <v>0</v>
      </c>
      <c r="R178" s="29">
        <v>0</v>
      </c>
      <c r="S178" s="29">
        <v>0</v>
      </c>
      <c r="T178" s="29">
        <v>0</v>
      </c>
      <c r="U178" s="13">
        <f t="shared" ref="U178" si="1205">W178</f>
        <v>0</v>
      </c>
      <c r="V178" s="29">
        <v>0</v>
      </c>
      <c r="W178" s="29">
        <v>0</v>
      </c>
      <c r="X178" s="29">
        <v>0</v>
      </c>
      <c r="Y178" s="13">
        <f t="shared" ref="Y178" si="1206">AA178</f>
        <v>0</v>
      </c>
      <c r="Z178" s="29">
        <v>0</v>
      </c>
      <c r="AA178" s="29">
        <v>0</v>
      </c>
      <c r="AB178" s="29">
        <v>0</v>
      </c>
      <c r="AC178" s="13">
        <f t="shared" ref="AC178" si="1207">AE178</f>
        <v>0</v>
      </c>
      <c r="AD178" s="29">
        <v>0</v>
      </c>
      <c r="AE178" s="29">
        <v>0</v>
      </c>
      <c r="AF178" s="29">
        <v>0</v>
      </c>
      <c r="AG178" s="13">
        <f t="shared" ref="AG178" si="1208">AI178</f>
        <v>0</v>
      </c>
      <c r="AH178" s="29">
        <v>0</v>
      </c>
      <c r="AI178" s="29">
        <v>0</v>
      </c>
      <c r="AJ178" s="29">
        <v>0</v>
      </c>
      <c r="AK178" s="13">
        <f t="shared" ref="AK178" si="1209">AM178</f>
        <v>0</v>
      </c>
      <c r="AL178" s="29">
        <v>0</v>
      </c>
      <c r="AM178" s="29">
        <v>0</v>
      </c>
      <c r="AN178" s="29">
        <v>0</v>
      </c>
      <c r="AO178" s="13">
        <f t="shared" ref="AO178" si="1210">AQ178</f>
        <v>0</v>
      </c>
      <c r="AP178" s="29">
        <v>0</v>
      </c>
      <c r="AQ178" s="29">
        <v>0</v>
      </c>
      <c r="AR178" s="29">
        <v>0</v>
      </c>
      <c r="AS178" s="13">
        <f t="shared" ref="AS178" si="1211">AU178</f>
        <v>0</v>
      </c>
      <c r="AT178" s="29">
        <v>0</v>
      </c>
      <c r="AU178" s="29">
        <v>0</v>
      </c>
      <c r="AV178" s="29">
        <v>0</v>
      </c>
      <c r="AW178" s="13">
        <f t="shared" ref="AW178" si="1212">AY178</f>
        <v>0</v>
      </c>
      <c r="AX178" s="29">
        <v>0</v>
      </c>
      <c r="AY178" s="29">
        <v>0</v>
      </c>
      <c r="AZ178" s="29">
        <v>0</v>
      </c>
    </row>
    <row r="179" spans="1:52" ht="47.25" x14ac:dyDescent="0.25">
      <c r="A179" s="10" t="s">
        <v>438</v>
      </c>
      <c r="B179" s="20" t="s">
        <v>207</v>
      </c>
      <c r="C179" s="11" t="s">
        <v>22</v>
      </c>
      <c r="D179" s="11" t="s">
        <v>54</v>
      </c>
      <c r="E179" s="13">
        <f t="shared" si="1198"/>
        <v>254.8</v>
      </c>
      <c r="F179" s="13">
        <f t="shared" si="1199"/>
        <v>0</v>
      </c>
      <c r="G179" s="13">
        <f t="shared" si="1200"/>
        <v>254.8</v>
      </c>
      <c r="H179" s="13">
        <f t="shared" si="1201"/>
        <v>0</v>
      </c>
      <c r="I179" s="13">
        <f t="shared" si="1202"/>
        <v>0</v>
      </c>
      <c r="J179" s="29">
        <v>0</v>
      </c>
      <c r="K179" s="13">
        <v>0</v>
      </c>
      <c r="L179" s="29">
        <v>0</v>
      </c>
      <c r="M179" s="13">
        <f t="shared" si="1203"/>
        <v>254.8</v>
      </c>
      <c r="N179" s="29">
        <v>0</v>
      </c>
      <c r="O179" s="36">
        <v>254.8</v>
      </c>
      <c r="P179" s="29">
        <v>0</v>
      </c>
      <c r="Q179" s="13">
        <f t="shared" ref="Q179" si="1213">S179</f>
        <v>0</v>
      </c>
      <c r="R179" s="29">
        <v>0</v>
      </c>
      <c r="S179" s="29">
        <v>0</v>
      </c>
      <c r="T179" s="29">
        <v>0</v>
      </c>
      <c r="U179" s="13">
        <f t="shared" ref="U179" si="1214">W179</f>
        <v>0</v>
      </c>
      <c r="V179" s="29">
        <v>0</v>
      </c>
      <c r="W179" s="29">
        <v>0</v>
      </c>
      <c r="X179" s="29">
        <v>0</v>
      </c>
      <c r="Y179" s="13">
        <f t="shared" ref="Y179" si="1215">AA179</f>
        <v>0</v>
      </c>
      <c r="Z179" s="29">
        <v>0</v>
      </c>
      <c r="AA179" s="29">
        <v>0</v>
      </c>
      <c r="AB179" s="29">
        <v>0</v>
      </c>
      <c r="AC179" s="13">
        <f t="shared" ref="AC179" si="1216">AE179</f>
        <v>0</v>
      </c>
      <c r="AD179" s="29">
        <v>0</v>
      </c>
      <c r="AE179" s="29">
        <v>0</v>
      </c>
      <c r="AF179" s="29">
        <v>0</v>
      </c>
      <c r="AG179" s="13">
        <f t="shared" ref="AG179" si="1217">AI179</f>
        <v>0</v>
      </c>
      <c r="AH179" s="29">
        <v>0</v>
      </c>
      <c r="AI179" s="29">
        <v>0</v>
      </c>
      <c r="AJ179" s="29">
        <v>0</v>
      </c>
      <c r="AK179" s="13">
        <f t="shared" ref="AK179" si="1218">AM179</f>
        <v>0</v>
      </c>
      <c r="AL179" s="29">
        <v>0</v>
      </c>
      <c r="AM179" s="29">
        <v>0</v>
      </c>
      <c r="AN179" s="29">
        <v>0</v>
      </c>
      <c r="AO179" s="13">
        <f t="shared" ref="AO179" si="1219">AQ179</f>
        <v>0</v>
      </c>
      <c r="AP179" s="29">
        <v>0</v>
      </c>
      <c r="AQ179" s="29">
        <v>0</v>
      </c>
      <c r="AR179" s="29">
        <v>0</v>
      </c>
      <c r="AS179" s="13">
        <f t="shared" ref="AS179" si="1220">AU179</f>
        <v>0</v>
      </c>
      <c r="AT179" s="29">
        <v>0</v>
      </c>
      <c r="AU179" s="29">
        <v>0</v>
      </c>
      <c r="AV179" s="29">
        <v>0</v>
      </c>
      <c r="AW179" s="13">
        <f t="shared" ref="AW179" si="1221">AY179</f>
        <v>0</v>
      </c>
      <c r="AX179" s="29">
        <v>0</v>
      </c>
      <c r="AY179" s="29">
        <v>0</v>
      </c>
      <c r="AZ179" s="29">
        <v>0</v>
      </c>
    </row>
    <row r="180" spans="1:52" ht="63" x14ac:dyDescent="0.25">
      <c r="A180" s="10" t="s">
        <v>439</v>
      </c>
      <c r="B180" s="42" t="s">
        <v>209</v>
      </c>
      <c r="C180" s="11" t="s">
        <v>22</v>
      </c>
      <c r="D180" s="11" t="s">
        <v>54</v>
      </c>
      <c r="E180" s="13">
        <f t="shared" si="1198"/>
        <v>216.6</v>
      </c>
      <c r="F180" s="13">
        <f t="shared" si="1199"/>
        <v>0</v>
      </c>
      <c r="G180" s="13">
        <f t="shared" si="1200"/>
        <v>216.6</v>
      </c>
      <c r="H180" s="13">
        <f t="shared" si="1201"/>
        <v>0</v>
      </c>
      <c r="I180" s="13">
        <f t="shared" si="1202"/>
        <v>0</v>
      </c>
      <c r="J180" s="29">
        <v>0</v>
      </c>
      <c r="K180" s="13">
        <v>0</v>
      </c>
      <c r="L180" s="29">
        <v>0</v>
      </c>
      <c r="M180" s="13">
        <f t="shared" si="1203"/>
        <v>216.6</v>
      </c>
      <c r="N180" s="29">
        <v>0</v>
      </c>
      <c r="O180" s="36">
        <v>216.6</v>
      </c>
      <c r="P180" s="29">
        <v>0</v>
      </c>
      <c r="Q180" s="13">
        <f t="shared" ref="Q180" si="1222">S180</f>
        <v>0</v>
      </c>
      <c r="R180" s="29">
        <v>0</v>
      </c>
      <c r="S180" s="29">
        <v>0</v>
      </c>
      <c r="T180" s="29">
        <v>0</v>
      </c>
      <c r="U180" s="13">
        <f t="shared" ref="U180" si="1223">W180</f>
        <v>0</v>
      </c>
      <c r="V180" s="29">
        <v>0</v>
      </c>
      <c r="W180" s="29">
        <v>0</v>
      </c>
      <c r="X180" s="29">
        <v>0</v>
      </c>
      <c r="Y180" s="13">
        <f t="shared" ref="Y180" si="1224">AA180</f>
        <v>0</v>
      </c>
      <c r="Z180" s="29">
        <v>0</v>
      </c>
      <c r="AA180" s="29">
        <v>0</v>
      </c>
      <c r="AB180" s="29">
        <v>0</v>
      </c>
      <c r="AC180" s="13">
        <f t="shared" ref="AC180" si="1225">AE180</f>
        <v>0</v>
      </c>
      <c r="AD180" s="29">
        <v>0</v>
      </c>
      <c r="AE180" s="29">
        <v>0</v>
      </c>
      <c r="AF180" s="29">
        <v>0</v>
      </c>
      <c r="AG180" s="13">
        <f t="shared" ref="AG180" si="1226">AI180</f>
        <v>0</v>
      </c>
      <c r="AH180" s="29">
        <v>0</v>
      </c>
      <c r="AI180" s="29">
        <v>0</v>
      </c>
      <c r="AJ180" s="29">
        <v>0</v>
      </c>
      <c r="AK180" s="13">
        <f t="shared" ref="AK180" si="1227">AM180</f>
        <v>0</v>
      </c>
      <c r="AL180" s="29">
        <v>0</v>
      </c>
      <c r="AM180" s="29">
        <v>0</v>
      </c>
      <c r="AN180" s="29">
        <v>0</v>
      </c>
      <c r="AO180" s="13">
        <f t="shared" ref="AO180" si="1228">AQ180</f>
        <v>0</v>
      </c>
      <c r="AP180" s="29">
        <v>0</v>
      </c>
      <c r="AQ180" s="29">
        <v>0</v>
      </c>
      <c r="AR180" s="29">
        <v>0</v>
      </c>
      <c r="AS180" s="13">
        <f t="shared" ref="AS180" si="1229">AU180</f>
        <v>0</v>
      </c>
      <c r="AT180" s="29">
        <v>0</v>
      </c>
      <c r="AU180" s="29">
        <v>0</v>
      </c>
      <c r="AV180" s="29">
        <v>0</v>
      </c>
      <c r="AW180" s="13">
        <f t="shared" ref="AW180" si="1230">AY180</f>
        <v>0</v>
      </c>
      <c r="AX180" s="29">
        <v>0</v>
      </c>
      <c r="AY180" s="29">
        <v>0</v>
      </c>
      <c r="AZ180" s="29">
        <v>0</v>
      </c>
    </row>
    <row r="181" spans="1:52" ht="63" x14ac:dyDescent="0.25">
      <c r="A181" s="10" t="s">
        <v>440</v>
      </c>
      <c r="B181" s="45" t="s">
        <v>219</v>
      </c>
      <c r="C181" s="41" t="s">
        <v>22</v>
      </c>
      <c r="D181" s="11" t="s">
        <v>54</v>
      </c>
      <c r="E181" s="13">
        <f t="shared" si="1198"/>
        <v>156.9</v>
      </c>
      <c r="F181" s="13">
        <f t="shared" si="1199"/>
        <v>0</v>
      </c>
      <c r="G181" s="13">
        <f t="shared" si="1200"/>
        <v>156.9</v>
      </c>
      <c r="H181" s="13">
        <f t="shared" si="1201"/>
        <v>0</v>
      </c>
      <c r="I181" s="13">
        <f t="shared" si="1202"/>
        <v>0</v>
      </c>
      <c r="J181" s="29">
        <v>0</v>
      </c>
      <c r="K181" s="13">
        <v>0</v>
      </c>
      <c r="L181" s="29">
        <v>0</v>
      </c>
      <c r="M181" s="13">
        <f t="shared" si="1203"/>
        <v>156.9</v>
      </c>
      <c r="N181" s="29">
        <v>0</v>
      </c>
      <c r="O181" s="36">
        <v>156.9</v>
      </c>
      <c r="P181" s="29">
        <v>0</v>
      </c>
      <c r="Q181" s="13">
        <f t="shared" ref="Q181:Q182" si="1231">S181</f>
        <v>0</v>
      </c>
      <c r="R181" s="29">
        <v>0</v>
      </c>
      <c r="S181" s="29">
        <v>0</v>
      </c>
      <c r="T181" s="29">
        <v>0</v>
      </c>
      <c r="U181" s="13">
        <f t="shared" ref="U181:U182" si="1232">W181</f>
        <v>0</v>
      </c>
      <c r="V181" s="29">
        <v>0</v>
      </c>
      <c r="W181" s="29">
        <v>0</v>
      </c>
      <c r="X181" s="29">
        <v>0</v>
      </c>
      <c r="Y181" s="13">
        <f t="shared" ref="Y181:Y182" si="1233">AA181</f>
        <v>0</v>
      </c>
      <c r="Z181" s="29">
        <v>0</v>
      </c>
      <c r="AA181" s="29">
        <v>0</v>
      </c>
      <c r="AB181" s="29">
        <v>0</v>
      </c>
      <c r="AC181" s="13">
        <f t="shared" ref="AC181:AC182" si="1234">AE181</f>
        <v>0</v>
      </c>
      <c r="AD181" s="29">
        <v>0</v>
      </c>
      <c r="AE181" s="29">
        <v>0</v>
      </c>
      <c r="AF181" s="29">
        <v>0</v>
      </c>
      <c r="AG181" s="13">
        <f t="shared" ref="AG181:AG182" si="1235">AI181</f>
        <v>0</v>
      </c>
      <c r="AH181" s="29">
        <v>0</v>
      </c>
      <c r="AI181" s="29">
        <v>0</v>
      </c>
      <c r="AJ181" s="29">
        <v>0</v>
      </c>
      <c r="AK181" s="13">
        <f t="shared" ref="AK181:AK182" si="1236">AM181</f>
        <v>0</v>
      </c>
      <c r="AL181" s="29">
        <v>0</v>
      </c>
      <c r="AM181" s="29">
        <v>0</v>
      </c>
      <c r="AN181" s="29">
        <v>0</v>
      </c>
      <c r="AO181" s="13">
        <f t="shared" ref="AO181:AO182" si="1237">AQ181</f>
        <v>0</v>
      </c>
      <c r="AP181" s="29">
        <v>0</v>
      </c>
      <c r="AQ181" s="29">
        <v>0</v>
      </c>
      <c r="AR181" s="29">
        <v>0</v>
      </c>
      <c r="AS181" s="13">
        <f t="shared" ref="AS181:AS182" si="1238">AU181</f>
        <v>0</v>
      </c>
      <c r="AT181" s="29">
        <v>0</v>
      </c>
      <c r="AU181" s="29">
        <v>0</v>
      </c>
      <c r="AV181" s="29">
        <v>0</v>
      </c>
      <c r="AW181" s="13">
        <f t="shared" ref="AW181:AW182" si="1239">AY181</f>
        <v>0</v>
      </c>
      <c r="AX181" s="29">
        <v>0</v>
      </c>
      <c r="AY181" s="29">
        <v>0</v>
      </c>
      <c r="AZ181" s="29">
        <v>0</v>
      </c>
    </row>
    <row r="182" spans="1:52" ht="63" x14ac:dyDescent="0.25">
      <c r="A182" s="10" t="s">
        <v>441</v>
      </c>
      <c r="B182" s="45" t="s">
        <v>220</v>
      </c>
      <c r="C182" s="41" t="s">
        <v>22</v>
      </c>
      <c r="D182" s="11" t="s">
        <v>54</v>
      </c>
      <c r="E182" s="13">
        <f t="shared" si="1198"/>
        <v>251.8</v>
      </c>
      <c r="F182" s="13">
        <f t="shared" si="1199"/>
        <v>0</v>
      </c>
      <c r="G182" s="13">
        <f t="shared" si="1200"/>
        <v>251.8</v>
      </c>
      <c r="H182" s="13">
        <f t="shared" si="1201"/>
        <v>0</v>
      </c>
      <c r="I182" s="13">
        <f t="shared" si="1202"/>
        <v>0</v>
      </c>
      <c r="J182" s="29">
        <v>0</v>
      </c>
      <c r="K182" s="13">
        <v>0</v>
      </c>
      <c r="L182" s="29">
        <v>0</v>
      </c>
      <c r="M182" s="13">
        <f t="shared" si="1203"/>
        <v>251.8</v>
      </c>
      <c r="N182" s="29">
        <v>0</v>
      </c>
      <c r="O182" s="36">
        <v>251.8</v>
      </c>
      <c r="P182" s="29">
        <v>0</v>
      </c>
      <c r="Q182" s="13">
        <f t="shared" si="1231"/>
        <v>0</v>
      </c>
      <c r="R182" s="29">
        <v>0</v>
      </c>
      <c r="S182" s="29">
        <v>0</v>
      </c>
      <c r="T182" s="29">
        <v>0</v>
      </c>
      <c r="U182" s="13">
        <f t="shared" si="1232"/>
        <v>0</v>
      </c>
      <c r="V182" s="29">
        <v>0</v>
      </c>
      <c r="W182" s="29">
        <v>0</v>
      </c>
      <c r="X182" s="29">
        <v>0</v>
      </c>
      <c r="Y182" s="13">
        <f t="shared" si="1233"/>
        <v>0</v>
      </c>
      <c r="Z182" s="29">
        <v>0</v>
      </c>
      <c r="AA182" s="29">
        <v>0</v>
      </c>
      <c r="AB182" s="29">
        <v>0</v>
      </c>
      <c r="AC182" s="13">
        <f t="shared" si="1234"/>
        <v>0</v>
      </c>
      <c r="AD182" s="29">
        <v>0</v>
      </c>
      <c r="AE182" s="29">
        <v>0</v>
      </c>
      <c r="AF182" s="29">
        <v>0</v>
      </c>
      <c r="AG182" s="13">
        <f t="shared" si="1235"/>
        <v>0</v>
      </c>
      <c r="AH182" s="29">
        <v>0</v>
      </c>
      <c r="AI182" s="29">
        <v>0</v>
      </c>
      <c r="AJ182" s="29">
        <v>0</v>
      </c>
      <c r="AK182" s="13">
        <f t="shared" si="1236"/>
        <v>0</v>
      </c>
      <c r="AL182" s="29">
        <v>0</v>
      </c>
      <c r="AM182" s="29">
        <v>0</v>
      </c>
      <c r="AN182" s="29">
        <v>0</v>
      </c>
      <c r="AO182" s="13">
        <f t="shared" si="1237"/>
        <v>0</v>
      </c>
      <c r="AP182" s="29">
        <v>0</v>
      </c>
      <c r="AQ182" s="29">
        <v>0</v>
      </c>
      <c r="AR182" s="29">
        <v>0</v>
      </c>
      <c r="AS182" s="13">
        <f t="shared" si="1238"/>
        <v>0</v>
      </c>
      <c r="AT182" s="29">
        <v>0</v>
      </c>
      <c r="AU182" s="29">
        <v>0</v>
      </c>
      <c r="AV182" s="29">
        <v>0</v>
      </c>
      <c r="AW182" s="13">
        <f t="shared" si="1239"/>
        <v>0</v>
      </c>
      <c r="AX182" s="29">
        <v>0</v>
      </c>
      <c r="AY182" s="29">
        <v>0</v>
      </c>
      <c r="AZ182" s="29">
        <v>0</v>
      </c>
    </row>
    <row r="183" spans="1:52" ht="78.75" x14ac:dyDescent="0.25">
      <c r="A183" s="10" t="s">
        <v>442</v>
      </c>
      <c r="B183" s="45" t="s">
        <v>266</v>
      </c>
      <c r="C183" s="41" t="s">
        <v>22</v>
      </c>
      <c r="D183" s="11" t="s">
        <v>54</v>
      </c>
      <c r="E183" s="13">
        <f t="shared" si="1198"/>
        <v>275.7</v>
      </c>
      <c r="F183" s="13">
        <f t="shared" si="1199"/>
        <v>0</v>
      </c>
      <c r="G183" s="13">
        <f t="shared" si="1200"/>
        <v>275.7</v>
      </c>
      <c r="H183" s="13">
        <f t="shared" si="1201"/>
        <v>0</v>
      </c>
      <c r="I183" s="13">
        <f t="shared" ref="I183:I186" si="1240">K183</f>
        <v>0</v>
      </c>
      <c r="J183" s="29">
        <v>0</v>
      </c>
      <c r="K183" s="13">
        <v>0</v>
      </c>
      <c r="L183" s="29">
        <v>0</v>
      </c>
      <c r="M183" s="13">
        <f t="shared" ref="M183:M186" si="1241">O183</f>
        <v>0</v>
      </c>
      <c r="N183" s="29">
        <v>0</v>
      </c>
      <c r="O183" s="36">
        <v>0</v>
      </c>
      <c r="P183" s="29">
        <v>0</v>
      </c>
      <c r="Q183" s="13">
        <f t="shared" ref="Q183:Q186" si="1242">S183</f>
        <v>275.7</v>
      </c>
      <c r="R183" s="29">
        <v>0</v>
      </c>
      <c r="S183" s="36">
        <v>275.7</v>
      </c>
      <c r="T183" s="29">
        <v>0</v>
      </c>
      <c r="U183" s="13">
        <f t="shared" ref="U183:U186" si="1243">W183</f>
        <v>0</v>
      </c>
      <c r="V183" s="29">
        <v>0</v>
      </c>
      <c r="W183" s="29">
        <v>0</v>
      </c>
      <c r="X183" s="29">
        <v>0</v>
      </c>
      <c r="Y183" s="13">
        <f t="shared" ref="Y183:Y186" si="1244">AA183</f>
        <v>0</v>
      </c>
      <c r="Z183" s="29">
        <v>0</v>
      </c>
      <c r="AA183" s="29">
        <v>0</v>
      </c>
      <c r="AB183" s="29">
        <v>0</v>
      </c>
      <c r="AC183" s="13">
        <f t="shared" ref="AC183:AC186" si="1245">AE183</f>
        <v>0</v>
      </c>
      <c r="AD183" s="29">
        <v>0</v>
      </c>
      <c r="AE183" s="29">
        <v>0</v>
      </c>
      <c r="AF183" s="29">
        <v>0</v>
      </c>
      <c r="AG183" s="13">
        <f t="shared" ref="AG183:AG186" si="1246">AI183</f>
        <v>0</v>
      </c>
      <c r="AH183" s="29">
        <v>0</v>
      </c>
      <c r="AI183" s="29">
        <v>0</v>
      </c>
      <c r="AJ183" s="29">
        <v>0</v>
      </c>
      <c r="AK183" s="13">
        <f t="shared" ref="AK183:AK186" si="1247">AM183</f>
        <v>0</v>
      </c>
      <c r="AL183" s="29">
        <v>0</v>
      </c>
      <c r="AM183" s="29">
        <v>0</v>
      </c>
      <c r="AN183" s="29">
        <v>0</v>
      </c>
      <c r="AO183" s="13">
        <f t="shared" ref="AO183:AO186" si="1248">AQ183</f>
        <v>0</v>
      </c>
      <c r="AP183" s="29">
        <v>0</v>
      </c>
      <c r="AQ183" s="29">
        <v>0</v>
      </c>
      <c r="AR183" s="29">
        <v>0</v>
      </c>
      <c r="AS183" s="13">
        <f t="shared" ref="AS183:AS186" si="1249">AU183</f>
        <v>0</v>
      </c>
      <c r="AT183" s="29">
        <v>0</v>
      </c>
      <c r="AU183" s="29">
        <v>0</v>
      </c>
      <c r="AV183" s="29">
        <v>0</v>
      </c>
      <c r="AW183" s="13">
        <f t="shared" ref="AW183:AW186" si="1250">AY183</f>
        <v>0</v>
      </c>
      <c r="AX183" s="29">
        <v>0</v>
      </c>
      <c r="AY183" s="29">
        <v>0</v>
      </c>
      <c r="AZ183" s="29">
        <v>0</v>
      </c>
    </row>
    <row r="184" spans="1:52" ht="63" x14ac:dyDescent="0.25">
      <c r="A184" s="10" t="s">
        <v>443</v>
      </c>
      <c r="B184" s="45" t="s">
        <v>267</v>
      </c>
      <c r="C184" s="41" t="s">
        <v>22</v>
      </c>
      <c r="D184" s="11" t="s">
        <v>54</v>
      </c>
      <c r="E184" s="13">
        <f t="shared" si="1198"/>
        <v>128.19999999999999</v>
      </c>
      <c r="F184" s="13">
        <f t="shared" si="1199"/>
        <v>0</v>
      </c>
      <c r="G184" s="13">
        <f t="shared" si="1200"/>
        <v>128.19999999999999</v>
      </c>
      <c r="H184" s="13">
        <f t="shared" si="1201"/>
        <v>0</v>
      </c>
      <c r="I184" s="13">
        <f t="shared" si="1240"/>
        <v>0</v>
      </c>
      <c r="J184" s="29">
        <v>0</v>
      </c>
      <c r="K184" s="13">
        <v>0</v>
      </c>
      <c r="L184" s="29">
        <v>0</v>
      </c>
      <c r="M184" s="13">
        <f t="shared" si="1241"/>
        <v>0</v>
      </c>
      <c r="N184" s="29">
        <v>0</v>
      </c>
      <c r="O184" s="36">
        <v>0</v>
      </c>
      <c r="P184" s="29">
        <v>0</v>
      </c>
      <c r="Q184" s="13">
        <f t="shared" si="1242"/>
        <v>128.19999999999999</v>
      </c>
      <c r="R184" s="29">
        <v>0</v>
      </c>
      <c r="S184" s="36">
        <v>128.19999999999999</v>
      </c>
      <c r="T184" s="29">
        <v>0</v>
      </c>
      <c r="U184" s="13">
        <f t="shared" si="1243"/>
        <v>0</v>
      </c>
      <c r="V184" s="29">
        <v>0</v>
      </c>
      <c r="W184" s="29">
        <v>0</v>
      </c>
      <c r="X184" s="29">
        <v>0</v>
      </c>
      <c r="Y184" s="13">
        <f t="shared" si="1244"/>
        <v>0</v>
      </c>
      <c r="Z184" s="29">
        <v>0</v>
      </c>
      <c r="AA184" s="29">
        <v>0</v>
      </c>
      <c r="AB184" s="29">
        <v>0</v>
      </c>
      <c r="AC184" s="13">
        <f t="shared" si="1245"/>
        <v>0</v>
      </c>
      <c r="AD184" s="29">
        <v>0</v>
      </c>
      <c r="AE184" s="29">
        <v>0</v>
      </c>
      <c r="AF184" s="29">
        <v>0</v>
      </c>
      <c r="AG184" s="13">
        <f t="shared" si="1246"/>
        <v>0</v>
      </c>
      <c r="AH184" s="29">
        <v>0</v>
      </c>
      <c r="AI184" s="29">
        <v>0</v>
      </c>
      <c r="AJ184" s="29">
        <v>0</v>
      </c>
      <c r="AK184" s="13">
        <f t="shared" si="1247"/>
        <v>0</v>
      </c>
      <c r="AL184" s="29">
        <v>0</v>
      </c>
      <c r="AM184" s="29">
        <v>0</v>
      </c>
      <c r="AN184" s="29">
        <v>0</v>
      </c>
      <c r="AO184" s="13">
        <f t="shared" si="1248"/>
        <v>0</v>
      </c>
      <c r="AP184" s="29">
        <v>0</v>
      </c>
      <c r="AQ184" s="29">
        <v>0</v>
      </c>
      <c r="AR184" s="29">
        <v>0</v>
      </c>
      <c r="AS184" s="13">
        <f t="shared" si="1249"/>
        <v>0</v>
      </c>
      <c r="AT184" s="29">
        <v>0</v>
      </c>
      <c r="AU184" s="29">
        <v>0</v>
      </c>
      <c r="AV184" s="29">
        <v>0</v>
      </c>
      <c r="AW184" s="13">
        <f t="shared" si="1250"/>
        <v>0</v>
      </c>
      <c r="AX184" s="29">
        <v>0</v>
      </c>
      <c r="AY184" s="29">
        <v>0</v>
      </c>
      <c r="AZ184" s="29">
        <v>0</v>
      </c>
    </row>
    <row r="185" spans="1:52" ht="63" x14ac:dyDescent="0.25">
      <c r="A185" s="10" t="s">
        <v>444</v>
      </c>
      <c r="B185" s="45" t="s">
        <v>268</v>
      </c>
      <c r="C185" s="41" t="s">
        <v>22</v>
      </c>
      <c r="D185" s="11" t="s">
        <v>54</v>
      </c>
      <c r="E185" s="13">
        <f t="shared" si="1198"/>
        <v>1340.6</v>
      </c>
      <c r="F185" s="13">
        <f t="shared" si="1199"/>
        <v>0</v>
      </c>
      <c r="G185" s="13">
        <f t="shared" si="1200"/>
        <v>1340.6</v>
      </c>
      <c r="H185" s="13">
        <f t="shared" si="1201"/>
        <v>0</v>
      </c>
      <c r="I185" s="13">
        <f t="shared" si="1240"/>
        <v>0</v>
      </c>
      <c r="J185" s="29">
        <v>0</v>
      </c>
      <c r="K185" s="13">
        <v>0</v>
      </c>
      <c r="L185" s="29">
        <v>0</v>
      </c>
      <c r="M185" s="13">
        <f t="shared" si="1241"/>
        <v>0</v>
      </c>
      <c r="N185" s="29">
        <v>0</v>
      </c>
      <c r="O185" s="36">
        <v>0</v>
      </c>
      <c r="P185" s="29">
        <v>0</v>
      </c>
      <c r="Q185" s="13">
        <f t="shared" si="1242"/>
        <v>1340.6</v>
      </c>
      <c r="R185" s="29">
        <v>0</v>
      </c>
      <c r="S185" s="36">
        <v>1340.6</v>
      </c>
      <c r="T185" s="29">
        <v>0</v>
      </c>
      <c r="U185" s="13">
        <f t="shared" si="1243"/>
        <v>0</v>
      </c>
      <c r="V185" s="29">
        <v>0</v>
      </c>
      <c r="W185" s="29">
        <v>0</v>
      </c>
      <c r="X185" s="29">
        <v>0</v>
      </c>
      <c r="Y185" s="13">
        <f t="shared" si="1244"/>
        <v>0</v>
      </c>
      <c r="Z185" s="29">
        <v>0</v>
      </c>
      <c r="AA185" s="29">
        <v>0</v>
      </c>
      <c r="AB185" s="29">
        <v>0</v>
      </c>
      <c r="AC185" s="13">
        <f t="shared" si="1245"/>
        <v>0</v>
      </c>
      <c r="AD185" s="29">
        <v>0</v>
      </c>
      <c r="AE185" s="29">
        <v>0</v>
      </c>
      <c r="AF185" s="29">
        <v>0</v>
      </c>
      <c r="AG185" s="13">
        <f t="shared" si="1246"/>
        <v>0</v>
      </c>
      <c r="AH185" s="29">
        <v>0</v>
      </c>
      <c r="AI185" s="29">
        <v>0</v>
      </c>
      <c r="AJ185" s="29">
        <v>0</v>
      </c>
      <c r="AK185" s="13">
        <f t="shared" si="1247"/>
        <v>0</v>
      </c>
      <c r="AL185" s="29">
        <v>0</v>
      </c>
      <c r="AM185" s="29">
        <v>0</v>
      </c>
      <c r="AN185" s="29">
        <v>0</v>
      </c>
      <c r="AO185" s="13">
        <f t="shared" si="1248"/>
        <v>0</v>
      </c>
      <c r="AP185" s="29">
        <v>0</v>
      </c>
      <c r="AQ185" s="29">
        <v>0</v>
      </c>
      <c r="AR185" s="29">
        <v>0</v>
      </c>
      <c r="AS185" s="13">
        <f t="shared" si="1249"/>
        <v>0</v>
      </c>
      <c r="AT185" s="29">
        <v>0</v>
      </c>
      <c r="AU185" s="29">
        <v>0</v>
      </c>
      <c r="AV185" s="29">
        <v>0</v>
      </c>
      <c r="AW185" s="13">
        <f t="shared" si="1250"/>
        <v>0</v>
      </c>
      <c r="AX185" s="29">
        <v>0</v>
      </c>
      <c r="AY185" s="29">
        <v>0</v>
      </c>
      <c r="AZ185" s="29">
        <v>0</v>
      </c>
    </row>
    <row r="186" spans="1:52" ht="70.5" customHeight="1" x14ac:dyDescent="0.25">
      <c r="A186" s="10" t="s">
        <v>445</v>
      </c>
      <c r="B186" s="45" t="s">
        <v>269</v>
      </c>
      <c r="C186" s="41" t="s">
        <v>22</v>
      </c>
      <c r="D186" s="11" t="s">
        <v>54</v>
      </c>
      <c r="E186" s="13">
        <f t="shared" si="1198"/>
        <v>1513.1</v>
      </c>
      <c r="F186" s="13">
        <f t="shared" si="1199"/>
        <v>0</v>
      </c>
      <c r="G186" s="13">
        <f t="shared" si="1200"/>
        <v>1513.1</v>
      </c>
      <c r="H186" s="13">
        <f t="shared" si="1201"/>
        <v>0</v>
      </c>
      <c r="I186" s="13">
        <f t="shared" si="1240"/>
        <v>0</v>
      </c>
      <c r="J186" s="29">
        <v>0</v>
      </c>
      <c r="K186" s="13">
        <v>0</v>
      </c>
      <c r="L186" s="29">
        <v>0</v>
      </c>
      <c r="M186" s="13">
        <f t="shared" si="1241"/>
        <v>0</v>
      </c>
      <c r="N186" s="29">
        <v>0</v>
      </c>
      <c r="O186" s="36">
        <v>0</v>
      </c>
      <c r="P186" s="29">
        <v>0</v>
      </c>
      <c r="Q186" s="13">
        <f t="shared" si="1242"/>
        <v>1513.1</v>
      </c>
      <c r="R186" s="29">
        <v>0</v>
      </c>
      <c r="S186" s="36">
        <v>1513.1</v>
      </c>
      <c r="T186" s="29">
        <v>0</v>
      </c>
      <c r="U186" s="13">
        <f t="shared" si="1243"/>
        <v>0</v>
      </c>
      <c r="V186" s="29">
        <v>0</v>
      </c>
      <c r="W186" s="29">
        <v>0</v>
      </c>
      <c r="X186" s="29">
        <v>0</v>
      </c>
      <c r="Y186" s="13">
        <f t="shared" si="1244"/>
        <v>0</v>
      </c>
      <c r="Z186" s="29">
        <v>0</v>
      </c>
      <c r="AA186" s="29">
        <v>0</v>
      </c>
      <c r="AB186" s="29">
        <v>0</v>
      </c>
      <c r="AC186" s="13">
        <f t="shared" si="1245"/>
        <v>0</v>
      </c>
      <c r="AD186" s="29">
        <v>0</v>
      </c>
      <c r="AE186" s="29">
        <v>0</v>
      </c>
      <c r="AF186" s="29">
        <v>0</v>
      </c>
      <c r="AG186" s="13">
        <f t="shared" si="1246"/>
        <v>0</v>
      </c>
      <c r="AH186" s="29">
        <v>0</v>
      </c>
      <c r="AI186" s="29">
        <v>0</v>
      </c>
      <c r="AJ186" s="29">
        <v>0</v>
      </c>
      <c r="AK186" s="13">
        <f t="shared" si="1247"/>
        <v>0</v>
      </c>
      <c r="AL186" s="29">
        <v>0</v>
      </c>
      <c r="AM186" s="29">
        <v>0</v>
      </c>
      <c r="AN186" s="29">
        <v>0</v>
      </c>
      <c r="AO186" s="13">
        <f t="shared" si="1248"/>
        <v>0</v>
      </c>
      <c r="AP186" s="29">
        <v>0</v>
      </c>
      <c r="AQ186" s="29">
        <v>0</v>
      </c>
      <c r="AR186" s="29">
        <v>0</v>
      </c>
      <c r="AS186" s="13">
        <f t="shared" si="1249"/>
        <v>0</v>
      </c>
      <c r="AT186" s="29">
        <v>0</v>
      </c>
      <c r="AU186" s="29">
        <v>0</v>
      </c>
      <c r="AV186" s="29">
        <v>0</v>
      </c>
      <c r="AW186" s="13">
        <f t="shared" si="1250"/>
        <v>0</v>
      </c>
      <c r="AX186" s="29">
        <v>0</v>
      </c>
      <c r="AY186" s="29">
        <v>0</v>
      </c>
      <c r="AZ186" s="29">
        <v>0</v>
      </c>
    </row>
    <row r="187" spans="1:52" ht="63.75" customHeight="1" x14ac:dyDescent="0.25">
      <c r="A187" s="10" t="s">
        <v>206</v>
      </c>
      <c r="B187" s="95" t="s">
        <v>447</v>
      </c>
      <c r="C187" s="95"/>
      <c r="D187" s="95"/>
      <c r="E187" s="8">
        <f>SUM(E188)</f>
        <v>87.6</v>
      </c>
      <c r="F187" s="8">
        <f t="shared" ref="F187:AZ187" si="1251">SUM(F188)</f>
        <v>0</v>
      </c>
      <c r="G187" s="8">
        <f t="shared" si="1251"/>
        <v>87.6</v>
      </c>
      <c r="H187" s="8">
        <f t="shared" si="1251"/>
        <v>0</v>
      </c>
      <c r="I187" s="8">
        <f t="shared" si="1251"/>
        <v>0</v>
      </c>
      <c r="J187" s="8">
        <f t="shared" si="1251"/>
        <v>0</v>
      </c>
      <c r="K187" s="8">
        <f t="shared" si="1251"/>
        <v>0</v>
      </c>
      <c r="L187" s="8">
        <f t="shared" si="1251"/>
        <v>0</v>
      </c>
      <c r="M187" s="8">
        <f t="shared" si="1251"/>
        <v>0</v>
      </c>
      <c r="N187" s="8">
        <f t="shared" si="1251"/>
        <v>0</v>
      </c>
      <c r="O187" s="8">
        <f t="shared" si="1251"/>
        <v>0</v>
      </c>
      <c r="P187" s="8">
        <f t="shared" si="1251"/>
        <v>0</v>
      </c>
      <c r="Q187" s="8">
        <f t="shared" si="1251"/>
        <v>0</v>
      </c>
      <c r="R187" s="8">
        <f t="shared" si="1251"/>
        <v>0</v>
      </c>
      <c r="S187" s="8">
        <f t="shared" si="1251"/>
        <v>0</v>
      </c>
      <c r="T187" s="8">
        <f t="shared" si="1251"/>
        <v>0</v>
      </c>
      <c r="U187" s="8">
        <f t="shared" si="1251"/>
        <v>0</v>
      </c>
      <c r="V187" s="8">
        <f t="shared" si="1251"/>
        <v>0</v>
      </c>
      <c r="W187" s="8">
        <f t="shared" si="1251"/>
        <v>0</v>
      </c>
      <c r="X187" s="8">
        <f t="shared" si="1251"/>
        <v>0</v>
      </c>
      <c r="Y187" s="8">
        <f t="shared" si="1251"/>
        <v>87.6</v>
      </c>
      <c r="Z187" s="8">
        <f t="shared" si="1251"/>
        <v>0</v>
      </c>
      <c r="AA187" s="8">
        <f t="shared" si="1251"/>
        <v>87.6</v>
      </c>
      <c r="AB187" s="8">
        <f t="shared" si="1251"/>
        <v>0</v>
      </c>
      <c r="AC187" s="8">
        <f t="shared" si="1251"/>
        <v>0</v>
      </c>
      <c r="AD187" s="8">
        <f t="shared" si="1251"/>
        <v>0</v>
      </c>
      <c r="AE187" s="8">
        <f t="shared" si="1251"/>
        <v>0</v>
      </c>
      <c r="AF187" s="8">
        <f t="shared" si="1251"/>
        <v>0</v>
      </c>
      <c r="AG187" s="8">
        <f t="shared" si="1251"/>
        <v>0</v>
      </c>
      <c r="AH187" s="8">
        <f t="shared" si="1251"/>
        <v>0</v>
      </c>
      <c r="AI187" s="8">
        <f t="shared" si="1251"/>
        <v>0</v>
      </c>
      <c r="AJ187" s="8">
        <f t="shared" si="1251"/>
        <v>0</v>
      </c>
      <c r="AK187" s="8">
        <f t="shared" si="1251"/>
        <v>0</v>
      </c>
      <c r="AL187" s="8">
        <f t="shared" si="1251"/>
        <v>0</v>
      </c>
      <c r="AM187" s="8">
        <f t="shared" si="1251"/>
        <v>0</v>
      </c>
      <c r="AN187" s="8">
        <f t="shared" si="1251"/>
        <v>0</v>
      </c>
      <c r="AO187" s="8">
        <f t="shared" si="1251"/>
        <v>0</v>
      </c>
      <c r="AP187" s="8">
        <f t="shared" si="1251"/>
        <v>0</v>
      </c>
      <c r="AQ187" s="8">
        <f t="shared" si="1251"/>
        <v>0</v>
      </c>
      <c r="AR187" s="8">
        <f t="shared" si="1251"/>
        <v>0</v>
      </c>
      <c r="AS187" s="8">
        <f t="shared" si="1251"/>
        <v>0</v>
      </c>
      <c r="AT187" s="8">
        <f t="shared" si="1251"/>
        <v>0</v>
      </c>
      <c r="AU187" s="8">
        <f t="shared" si="1251"/>
        <v>0</v>
      </c>
      <c r="AV187" s="8">
        <f t="shared" si="1251"/>
        <v>0</v>
      </c>
      <c r="AW187" s="8">
        <f t="shared" si="1251"/>
        <v>0</v>
      </c>
      <c r="AX187" s="8">
        <f t="shared" si="1251"/>
        <v>0</v>
      </c>
      <c r="AY187" s="8">
        <f t="shared" si="1251"/>
        <v>0</v>
      </c>
      <c r="AZ187" s="8">
        <f t="shared" si="1251"/>
        <v>0</v>
      </c>
    </row>
    <row r="188" spans="1:52" ht="149.25" customHeight="1" x14ac:dyDescent="0.25">
      <c r="A188" s="10" t="s">
        <v>448</v>
      </c>
      <c r="B188" s="45" t="s">
        <v>449</v>
      </c>
      <c r="C188" s="41" t="s">
        <v>22</v>
      </c>
      <c r="D188" s="11" t="s">
        <v>54</v>
      </c>
      <c r="E188" s="13">
        <f t="shared" ref="E188" si="1252">I188+M188+Q188+U188+Y188+AC188+AG188+AK188+AO188</f>
        <v>87.6</v>
      </c>
      <c r="F188" s="13">
        <f t="shared" ref="F188" si="1253">J188+N188+R188+V188+Z188+AD188+AH188+AL188+AP188</f>
        <v>0</v>
      </c>
      <c r="G188" s="13">
        <f t="shared" ref="G188" si="1254">K188+O188+S188+W188+AA188+AE188+AI188+AM188+AQ188</f>
        <v>87.6</v>
      </c>
      <c r="H188" s="13">
        <f t="shared" ref="H188" si="1255">L188+P188+T188+X188+AB188+AF188+AJ188+AN188+AR188</f>
        <v>0</v>
      </c>
      <c r="I188" s="13">
        <f t="shared" ref="I188" si="1256">K188</f>
        <v>0</v>
      </c>
      <c r="J188" s="29">
        <v>0</v>
      </c>
      <c r="K188" s="13">
        <v>0</v>
      </c>
      <c r="L188" s="29">
        <v>0</v>
      </c>
      <c r="M188" s="13">
        <f t="shared" ref="M188" si="1257">O188</f>
        <v>0</v>
      </c>
      <c r="N188" s="29">
        <v>0</v>
      </c>
      <c r="O188" s="36">
        <v>0</v>
      </c>
      <c r="P188" s="29">
        <v>0</v>
      </c>
      <c r="Q188" s="13">
        <f t="shared" ref="Q188" si="1258">S188</f>
        <v>0</v>
      </c>
      <c r="R188" s="29">
        <v>0</v>
      </c>
      <c r="S188" s="36">
        <v>0</v>
      </c>
      <c r="T188" s="29">
        <v>0</v>
      </c>
      <c r="U188" s="13">
        <f t="shared" ref="U188" si="1259">W188</f>
        <v>0</v>
      </c>
      <c r="V188" s="29">
        <v>0</v>
      </c>
      <c r="W188" s="29">
        <v>0</v>
      </c>
      <c r="X188" s="29">
        <v>0</v>
      </c>
      <c r="Y188" s="13">
        <f t="shared" ref="Y188" si="1260">AA188</f>
        <v>87.6</v>
      </c>
      <c r="Z188" s="29">
        <v>0</v>
      </c>
      <c r="AA188" s="36">
        <v>87.6</v>
      </c>
      <c r="AB188" s="29">
        <v>0</v>
      </c>
      <c r="AC188" s="13">
        <f t="shared" ref="AC188" si="1261">AE188</f>
        <v>0</v>
      </c>
      <c r="AD188" s="29">
        <v>0</v>
      </c>
      <c r="AE188" s="29">
        <v>0</v>
      </c>
      <c r="AF188" s="29">
        <v>0</v>
      </c>
      <c r="AG188" s="13">
        <f t="shared" ref="AG188" si="1262">AI188</f>
        <v>0</v>
      </c>
      <c r="AH188" s="29">
        <v>0</v>
      </c>
      <c r="AI188" s="29">
        <v>0</v>
      </c>
      <c r="AJ188" s="29">
        <v>0</v>
      </c>
      <c r="AK188" s="13">
        <f t="shared" ref="AK188" si="1263">AM188</f>
        <v>0</v>
      </c>
      <c r="AL188" s="29">
        <v>0</v>
      </c>
      <c r="AM188" s="29">
        <v>0</v>
      </c>
      <c r="AN188" s="29">
        <v>0</v>
      </c>
      <c r="AO188" s="13">
        <f t="shared" ref="AO188" si="1264">AQ188</f>
        <v>0</v>
      </c>
      <c r="AP188" s="29">
        <v>0</v>
      </c>
      <c r="AQ188" s="29">
        <v>0</v>
      </c>
      <c r="AR188" s="29">
        <v>0</v>
      </c>
      <c r="AS188" s="13">
        <f t="shared" ref="AS188" si="1265">AU188</f>
        <v>0</v>
      </c>
      <c r="AT188" s="29">
        <v>0</v>
      </c>
      <c r="AU188" s="29">
        <v>0</v>
      </c>
      <c r="AV188" s="29">
        <v>0</v>
      </c>
      <c r="AW188" s="13">
        <f t="shared" ref="AW188" si="1266">AY188</f>
        <v>0</v>
      </c>
      <c r="AX188" s="29">
        <v>0</v>
      </c>
      <c r="AY188" s="29">
        <v>0</v>
      </c>
      <c r="AZ188" s="29">
        <v>0</v>
      </c>
    </row>
    <row r="189" spans="1:52" ht="43.5" customHeight="1" x14ac:dyDescent="0.25">
      <c r="A189" s="10" t="s">
        <v>73</v>
      </c>
      <c r="B189" s="96" t="s">
        <v>75</v>
      </c>
      <c r="C189" s="95"/>
      <c r="D189" s="95"/>
      <c r="E189" s="8">
        <f>SUM(E190)</f>
        <v>77.099999999999994</v>
      </c>
      <c r="F189" s="8">
        <f t="shared" ref="F189:AZ189" si="1267">SUM(F190)</f>
        <v>0</v>
      </c>
      <c r="G189" s="8">
        <f t="shared" si="1267"/>
        <v>77.099999999999994</v>
      </c>
      <c r="H189" s="8">
        <f t="shared" si="1267"/>
        <v>0</v>
      </c>
      <c r="I189" s="8">
        <f t="shared" si="1267"/>
        <v>33.1</v>
      </c>
      <c r="J189" s="8">
        <f t="shared" si="1267"/>
        <v>0</v>
      </c>
      <c r="K189" s="8">
        <f t="shared" si="1267"/>
        <v>33.1</v>
      </c>
      <c r="L189" s="8">
        <f t="shared" si="1267"/>
        <v>0</v>
      </c>
      <c r="M189" s="8">
        <f t="shared" si="1267"/>
        <v>0</v>
      </c>
      <c r="N189" s="8">
        <f t="shared" si="1267"/>
        <v>0</v>
      </c>
      <c r="O189" s="8">
        <f t="shared" si="1267"/>
        <v>0</v>
      </c>
      <c r="P189" s="8">
        <f t="shared" si="1267"/>
        <v>0</v>
      </c>
      <c r="Q189" s="8">
        <f t="shared" si="1267"/>
        <v>20</v>
      </c>
      <c r="R189" s="8">
        <f t="shared" si="1267"/>
        <v>0</v>
      </c>
      <c r="S189" s="8">
        <f t="shared" si="1267"/>
        <v>20</v>
      </c>
      <c r="T189" s="8">
        <f t="shared" si="1267"/>
        <v>0</v>
      </c>
      <c r="U189" s="8">
        <f t="shared" si="1267"/>
        <v>0</v>
      </c>
      <c r="V189" s="8">
        <f t="shared" si="1267"/>
        <v>0</v>
      </c>
      <c r="W189" s="8">
        <f t="shared" si="1267"/>
        <v>0</v>
      </c>
      <c r="X189" s="8">
        <f t="shared" si="1267"/>
        <v>0</v>
      </c>
      <c r="Y189" s="8">
        <f t="shared" si="1267"/>
        <v>24</v>
      </c>
      <c r="Z189" s="8">
        <f t="shared" si="1267"/>
        <v>0</v>
      </c>
      <c r="AA189" s="8">
        <f t="shared" si="1267"/>
        <v>24</v>
      </c>
      <c r="AB189" s="8">
        <f t="shared" si="1267"/>
        <v>0</v>
      </c>
      <c r="AC189" s="8">
        <f t="shared" si="1267"/>
        <v>0</v>
      </c>
      <c r="AD189" s="8">
        <f t="shared" si="1267"/>
        <v>0</v>
      </c>
      <c r="AE189" s="8">
        <f t="shared" si="1267"/>
        <v>0</v>
      </c>
      <c r="AF189" s="8">
        <f t="shared" si="1267"/>
        <v>0</v>
      </c>
      <c r="AG189" s="8">
        <f t="shared" si="1267"/>
        <v>0</v>
      </c>
      <c r="AH189" s="8">
        <f t="shared" si="1267"/>
        <v>0</v>
      </c>
      <c r="AI189" s="8">
        <f t="shared" si="1267"/>
        <v>0</v>
      </c>
      <c r="AJ189" s="8">
        <f t="shared" si="1267"/>
        <v>0</v>
      </c>
      <c r="AK189" s="8">
        <f t="shared" si="1267"/>
        <v>0</v>
      </c>
      <c r="AL189" s="8">
        <f t="shared" si="1267"/>
        <v>0</v>
      </c>
      <c r="AM189" s="8">
        <f t="shared" si="1267"/>
        <v>0</v>
      </c>
      <c r="AN189" s="8">
        <f t="shared" si="1267"/>
        <v>0</v>
      </c>
      <c r="AO189" s="8">
        <f t="shared" si="1267"/>
        <v>0</v>
      </c>
      <c r="AP189" s="8">
        <f t="shared" si="1267"/>
        <v>0</v>
      </c>
      <c r="AQ189" s="8">
        <f t="shared" si="1267"/>
        <v>0</v>
      </c>
      <c r="AR189" s="8">
        <f t="shared" si="1267"/>
        <v>0</v>
      </c>
      <c r="AS189" s="8">
        <f t="shared" si="1267"/>
        <v>0</v>
      </c>
      <c r="AT189" s="8">
        <f t="shared" si="1267"/>
        <v>0</v>
      </c>
      <c r="AU189" s="8">
        <f t="shared" si="1267"/>
        <v>0</v>
      </c>
      <c r="AV189" s="8">
        <f t="shared" si="1267"/>
        <v>0</v>
      </c>
      <c r="AW189" s="8">
        <f t="shared" si="1267"/>
        <v>0</v>
      </c>
      <c r="AX189" s="8">
        <f t="shared" si="1267"/>
        <v>0</v>
      </c>
      <c r="AY189" s="8">
        <f t="shared" si="1267"/>
        <v>0</v>
      </c>
      <c r="AZ189" s="8">
        <f t="shared" si="1267"/>
        <v>0</v>
      </c>
    </row>
    <row r="190" spans="1:52" ht="94.5" x14ac:dyDescent="0.25">
      <c r="A190" s="10" t="s">
        <v>74</v>
      </c>
      <c r="B190" s="20" t="s">
        <v>76</v>
      </c>
      <c r="C190" s="11" t="s">
        <v>22</v>
      </c>
      <c r="D190" s="11" t="s">
        <v>23</v>
      </c>
      <c r="E190" s="13">
        <f>I190+M190+Q190+U190+Y190+AC190+AG190+AK190+AO190</f>
        <v>77.099999999999994</v>
      </c>
      <c r="F190" s="13">
        <f>J190+N190+R190+V190+Z190+AD190+AH190+AL190+AP190</f>
        <v>0</v>
      </c>
      <c r="G190" s="13">
        <f>K190+O190+S190+W190+AA190+AE190+AI190+AM190+AQ190</f>
        <v>77.099999999999994</v>
      </c>
      <c r="H190" s="13">
        <f>L190+P190+T190+X190+AB190+AF190+AJ190+AN190+AR190</f>
        <v>0</v>
      </c>
      <c r="I190" s="13">
        <f>K190</f>
        <v>33.1</v>
      </c>
      <c r="J190" s="29">
        <v>0</v>
      </c>
      <c r="K190" s="13">
        <f>25.8+7.3</f>
        <v>33.1</v>
      </c>
      <c r="L190" s="29">
        <v>0</v>
      </c>
      <c r="M190" s="13">
        <f>O190</f>
        <v>0</v>
      </c>
      <c r="N190" s="29">
        <v>0</v>
      </c>
      <c r="O190" s="29">
        <v>0</v>
      </c>
      <c r="P190" s="29">
        <v>0</v>
      </c>
      <c r="Q190" s="13">
        <f t="shared" ref="Q190" si="1268">S190</f>
        <v>20</v>
      </c>
      <c r="R190" s="29">
        <v>0</v>
      </c>
      <c r="S190" s="29">
        <f>24-4</f>
        <v>20</v>
      </c>
      <c r="T190" s="29">
        <v>0</v>
      </c>
      <c r="U190" s="13">
        <f t="shared" ref="U190" si="1269">W190</f>
        <v>0</v>
      </c>
      <c r="V190" s="29">
        <v>0</v>
      </c>
      <c r="W190" s="29">
        <v>0</v>
      </c>
      <c r="X190" s="29">
        <v>0</v>
      </c>
      <c r="Y190" s="13">
        <f t="shared" ref="Y190" si="1270">AA190</f>
        <v>24</v>
      </c>
      <c r="Z190" s="29">
        <v>0</v>
      </c>
      <c r="AA190" s="36">
        <v>24</v>
      </c>
      <c r="AB190" s="29">
        <v>0</v>
      </c>
      <c r="AC190" s="13">
        <f t="shared" ref="AC190" si="1271">AE190</f>
        <v>0</v>
      </c>
      <c r="AD190" s="29">
        <v>0</v>
      </c>
      <c r="AE190" s="29">
        <v>0</v>
      </c>
      <c r="AF190" s="29">
        <v>0</v>
      </c>
      <c r="AG190" s="13">
        <f t="shared" ref="AG190" si="1272">AI190</f>
        <v>0</v>
      </c>
      <c r="AH190" s="29">
        <v>0</v>
      </c>
      <c r="AI190" s="29">
        <v>0</v>
      </c>
      <c r="AJ190" s="29">
        <v>0</v>
      </c>
      <c r="AK190" s="13">
        <f t="shared" ref="AK190" si="1273">AM190</f>
        <v>0</v>
      </c>
      <c r="AL190" s="29">
        <v>0</v>
      </c>
      <c r="AM190" s="29">
        <v>0</v>
      </c>
      <c r="AN190" s="29">
        <v>0</v>
      </c>
      <c r="AO190" s="13">
        <f t="shared" ref="AO190" si="1274">AQ190</f>
        <v>0</v>
      </c>
      <c r="AP190" s="29">
        <v>0</v>
      </c>
      <c r="AQ190" s="29">
        <v>0</v>
      </c>
      <c r="AR190" s="29">
        <v>0</v>
      </c>
      <c r="AS190" s="13">
        <f t="shared" ref="AS190" si="1275">AU190</f>
        <v>0</v>
      </c>
      <c r="AT190" s="29">
        <v>0</v>
      </c>
      <c r="AU190" s="29">
        <v>0</v>
      </c>
      <c r="AV190" s="29">
        <v>0</v>
      </c>
      <c r="AW190" s="13">
        <f t="shared" ref="AW190" si="1276">AY190</f>
        <v>0</v>
      </c>
      <c r="AX190" s="29">
        <v>0</v>
      </c>
      <c r="AY190" s="29">
        <v>0</v>
      </c>
      <c r="AZ190" s="29">
        <v>0</v>
      </c>
    </row>
    <row r="191" spans="1:52" ht="43.5" customHeight="1" x14ac:dyDescent="0.25">
      <c r="A191" s="10" t="s">
        <v>125</v>
      </c>
      <c r="B191" s="95" t="s">
        <v>127</v>
      </c>
      <c r="C191" s="95"/>
      <c r="D191" s="95"/>
      <c r="E191" s="8">
        <f>SUM(E192:E201)</f>
        <v>2995.6000000000004</v>
      </c>
      <c r="F191" s="8">
        <f t="shared" ref="F191:AZ191" si="1277">SUM(F192:F201)</f>
        <v>0</v>
      </c>
      <c r="G191" s="8">
        <f t="shared" si="1277"/>
        <v>2995.6000000000004</v>
      </c>
      <c r="H191" s="8">
        <f t="shared" si="1277"/>
        <v>0</v>
      </c>
      <c r="I191" s="8">
        <f t="shared" si="1277"/>
        <v>63.7</v>
      </c>
      <c r="J191" s="8">
        <f t="shared" si="1277"/>
        <v>0</v>
      </c>
      <c r="K191" s="8">
        <f t="shared" si="1277"/>
        <v>63.7</v>
      </c>
      <c r="L191" s="8">
        <f t="shared" si="1277"/>
        <v>0</v>
      </c>
      <c r="M191" s="8">
        <f t="shared" si="1277"/>
        <v>689.9</v>
      </c>
      <c r="N191" s="8">
        <f t="shared" si="1277"/>
        <v>0</v>
      </c>
      <c r="O191" s="8">
        <f t="shared" si="1277"/>
        <v>689.9</v>
      </c>
      <c r="P191" s="8">
        <f t="shared" si="1277"/>
        <v>0</v>
      </c>
      <c r="Q191" s="8">
        <f t="shared" si="1277"/>
        <v>1133.6999999999998</v>
      </c>
      <c r="R191" s="8">
        <f t="shared" si="1277"/>
        <v>0</v>
      </c>
      <c r="S191" s="8">
        <f t="shared" si="1277"/>
        <v>1133.6999999999998</v>
      </c>
      <c r="T191" s="8">
        <f t="shared" si="1277"/>
        <v>0</v>
      </c>
      <c r="U191" s="8">
        <f t="shared" si="1277"/>
        <v>887.4</v>
      </c>
      <c r="V191" s="8">
        <f t="shared" si="1277"/>
        <v>0</v>
      </c>
      <c r="W191" s="8">
        <f t="shared" si="1277"/>
        <v>887.4</v>
      </c>
      <c r="X191" s="8">
        <f t="shared" si="1277"/>
        <v>0</v>
      </c>
      <c r="Y191" s="8">
        <f t="shared" si="1277"/>
        <v>220.9</v>
      </c>
      <c r="Z191" s="8">
        <f t="shared" si="1277"/>
        <v>0</v>
      </c>
      <c r="AA191" s="8">
        <f t="shared" si="1277"/>
        <v>220.9</v>
      </c>
      <c r="AB191" s="8">
        <f t="shared" si="1277"/>
        <v>0</v>
      </c>
      <c r="AC191" s="8">
        <f t="shared" si="1277"/>
        <v>0</v>
      </c>
      <c r="AD191" s="8">
        <f t="shared" si="1277"/>
        <v>0</v>
      </c>
      <c r="AE191" s="8">
        <f t="shared" si="1277"/>
        <v>0</v>
      </c>
      <c r="AF191" s="8">
        <f t="shared" si="1277"/>
        <v>0</v>
      </c>
      <c r="AG191" s="8">
        <f t="shared" si="1277"/>
        <v>0</v>
      </c>
      <c r="AH191" s="8">
        <f t="shared" si="1277"/>
        <v>0</v>
      </c>
      <c r="AI191" s="8">
        <f t="shared" si="1277"/>
        <v>0</v>
      </c>
      <c r="AJ191" s="8">
        <f t="shared" si="1277"/>
        <v>0</v>
      </c>
      <c r="AK191" s="8">
        <f t="shared" si="1277"/>
        <v>0</v>
      </c>
      <c r="AL191" s="8">
        <f t="shared" si="1277"/>
        <v>0</v>
      </c>
      <c r="AM191" s="8">
        <f t="shared" si="1277"/>
        <v>0</v>
      </c>
      <c r="AN191" s="8">
        <f t="shared" si="1277"/>
        <v>0</v>
      </c>
      <c r="AO191" s="8">
        <f t="shared" si="1277"/>
        <v>0</v>
      </c>
      <c r="AP191" s="8">
        <f t="shared" si="1277"/>
        <v>0</v>
      </c>
      <c r="AQ191" s="8">
        <f t="shared" si="1277"/>
        <v>0</v>
      </c>
      <c r="AR191" s="8">
        <f t="shared" si="1277"/>
        <v>0</v>
      </c>
      <c r="AS191" s="8">
        <f t="shared" si="1277"/>
        <v>0</v>
      </c>
      <c r="AT191" s="8">
        <f t="shared" si="1277"/>
        <v>0</v>
      </c>
      <c r="AU191" s="8">
        <f t="shared" si="1277"/>
        <v>0</v>
      </c>
      <c r="AV191" s="8">
        <f t="shared" si="1277"/>
        <v>0</v>
      </c>
      <c r="AW191" s="8">
        <f t="shared" si="1277"/>
        <v>0</v>
      </c>
      <c r="AX191" s="8">
        <f t="shared" si="1277"/>
        <v>0</v>
      </c>
      <c r="AY191" s="8">
        <f t="shared" si="1277"/>
        <v>0</v>
      </c>
      <c r="AZ191" s="8">
        <f t="shared" si="1277"/>
        <v>0</v>
      </c>
    </row>
    <row r="192" spans="1:52" ht="94.5" x14ac:dyDescent="0.25">
      <c r="A192" s="10" t="s">
        <v>126</v>
      </c>
      <c r="B192" s="20" t="s">
        <v>136</v>
      </c>
      <c r="C192" s="11" t="s">
        <v>22</v>
      </c>
      <c r="D192" s="11" t="s">
        <v>54</v>
      </c>
      <c r="E192" s="13">
        <f t="shared" ref="E192:H199" si="1278">I192+M192+Q192+U192+Y192+AC192+AG192+AK192+AO192</f>
        <v>63.7</v>
      </c>
      <c r="F192" s="13">
        <f t="shared" si="1278"/>
        <v>0</v>
      </c>
      <c r="G192" s="13">
        <f t="shared" si="1278"/>
        <v>63.7</v>
      </c>
      <c r="H192" s="13">
        <f t="shared" si="1278"/>
        <v>0</v>
      </c>
      <c r="I192" s="13">
        <f t="shared" ref="I192:I198" si="1279">K192</f>
        <v>63.7</v>
      </c>
      <c r="J192" s="29">
        <v>0</v>
      </c>
      <c r="K192" s="13">
        <v>63.7</v>
      </c>
      <c r="L192" s="29">
        <v>0</v>
      </c>
      <c r="M192" s="13">
        <f t="shared" ref="M192:M198" si="1280">O192</f>
        <v>0</v>
      </c>
      <c r="N192" s="29">
        <v>0</v>
      </c>
      <c r="O192" s="29">
        <v>0</v>
      </c>
      <c r="P192" s="29">
        <v>0</v>
      </c>
      <c r="Q192" s="13">
        <f t="shared" ref="Q192" si="1281">S192</f>
        <v>0</v>
      </c>
      <c r="R192" s="29">
        <v>0</v>
      </c>
      <c r="S192" s="29">
        <v>0</v>
      </c>
      <c r="T192" s="29">
        <v>0</v>
      </c>
      <c r="U192" s="13">
        <f t="shared" ref="U192" si="1282">W192</f>
        <v>0</v>
      </c>
      <c r="V192" s="29">
        <v>0</v>
      </c>
      <c r="W192" s="29">
        <v>0</v>
      </c>
      <c r="X192" s="29">
        <v>0</v>
      </c>
      <c r="Y192" s="13">
        <f t="shared" ref="Y192" si="1283">AA192</f>
        <v>0</v>
      </c>
      <c r="Z192" s="29">
        <v>0</v>
      </c>
      <c r="AA192" s="29">
        <v>0</v>
      </c>
      <c r="AB192" s="29">
        <v>0</v>
      </c>
      <c r="AC192" s="13">
        <f t="shared" ref="AC192" si="1284">AE192</f>
        <v>0</v>
      </c>
      <c r="AD192" s="29">
        <v>0</v>
      </c>
      <c r="AE192" s="29">
        <v>0</v>
      </c>
      <c r="AF192" s="29">
        <v>0</v>
      </c>
      <c r="AG192" s="13">
        <f t="shared" ref="AG192" si="1285">AI192</f>
        <v>0</v>
      </c>
      <c r="AH192" s="29">
        <v>0</v>
      </c>
      <c r="AI192" s="29">
        <v>0</v>
      </c>
      <c r="AJ192" s="29">
        <v>0</v>
      </c>
      <c r="AK192" s="13">
        <f t="shared" ref="AK192" si="1286">AM192</f>
        <v>0</v>
      </c>
      <c r="AL192" s="29">
        <v>0</v>
      </c>
      <c r="AM192" s="29">
        <v>0</v>
      </c>
      <c r="AN192" s="29">
        <v>0</v>
      </c>
      <c r="AO192" s="13">
        <f t="shared" ref="AO192" si="1287">AQ192</f>
        <v>0</v>
      </c>
      <c r="AP192" s="29">
        <v>0</v>
      </c>
      <c r="AQ192" s="29">
        <v>0</v>
      </c>
      <c r="AR192" s="29">
        <v>0</v>
      </c>
      <c r="AS192" s="13">
        <f t="shared" ref="AS192" si="1288">AU192</f>
        <v>0</v>
      </c>
      <c r="AT192" s="29">
        <v>0</v>
      </c>
      <c r="AU192" s="29">
        <v>0</v>
      </c>
      <c r="AV192" s="29">
        <v>0</v>
      </c>
      <c r="AW192" s="13">
        <f t="shared" ref="AW192" si="1289">AY192</f>
        <v>0</v>
      </c>
      <c r="AX192" s="29">
        <v>0</v>
      </c>
      <c r="AY192" s="29">
        <v>0</v>
      </c>
      <c r="AZ192" s="29">
        <v>0</v>
      </c>
    </row>
    <row r="193" spans="1:52" ht="78.75" x14ac:dyDescent="0.25">
      <c r="A193" s="10" t="s">
        <v>138</v>
      </c>
      <c r="B193" s="20" t="s">
        <v>221</v>
      </c>
      <c r="C193" s="11" t="s">
        <v>22</v>
      </c>
      <c r="D193" s="11" t="s">
        <v>54</v>
      </c>
      <c r="E193" s="13">
        <f t="shared" si="1278"/>
        <v>689.9</v>
      </c>
      <c r="F193" s="13">
        <f t="shared" si="1278"/>
        <v>0</v>
      </c>
      <c r="G193" s="13">
        <f t="shared" si="1278"/>
        <v>689.9</v>
      </c>
      <c r="H193" s="13">
        <f t="shared" si="1278"/>
        <v>0</v>
      </c>
      <c r="I193" s="13">
        <f t="shared" si="1279"/>
        <v>0</v>
      </c>
      <c r="J193" s="29">
        <v>0</v>
      </c>
      <c r="K193" s="13">
        <v>0</v>
      </c>
      <c r="L193" s="29">
        <v>0</v>
      </c>
      <c r="M193" s="13">
        <f t="shared" si="1280"/>
        <v>689.9</v>
      </c>
      <c r="N193" s="29">
        <v>0</v>
      </c>
      <c r="O193" s="36">
        <v>689.9</v>
      </c>
      <c r="P193" s="29">
        <v>0</v>
      </c>
      <c r="Q193" s="13">
        <f t="shared" ref="Q193" si="1290">S193</f>
        <v>0</v>
      </c>
      <c r="R193" s="29">
        <v>0</v>
      </c>
      <c r="S193" s="29">
        <v>0</v>
      </c>
      <c r="T193" s="29">
        <v>0</v>
      </c>
      <c r="U193" s="13">
        <f t="shared" ref="U193" si="1291">W193</f>
        <v>0</v>
      </c>
      <c r="V193" s="29">
        <v>0</v>
      </c>
      <c r="W193" s="29">
        <v>0</v>
      </c>
      <c r="X193" s="29">
        <v>0</v>
      </c>
      <c r="Y193" s="13">
        <f t="shared" ref="Y193" si="1292">AA193</f>
        <v>0</v>
      </c>
      <c r="Z193" s="29">
        <v>0</v>
      </c>
      <c r="AA193" s="29">
        <v>0</v>
      </c>
      <c r="AB193" s="29">
        <v>0</v>
      </c>
      <c r="AC193" s="13">
        <f t="shared" ref="AC193" si="1293">AE193</f>
        <v>0</v>
      </c>
      <c r="AD193" s="29">
        <v>0</v>
      </c>
      <c r="AE193" s="29">
        <v>0</v>
      </c>
      <c r="AF193" s="29">
        <v>0</v>
      </c>
      <c r="AG193" s="13">
        <f t="shared" ref="AG193" si="1294">AI193</f>
        <v>0</v>
      </c>
      <c r="AH193" s="29">
        <v>0</v>
      </c>
      <c r="AI193" s="29">
        <v>0</v>
      </c>
      <c r="AJ193" s="29">
        <v>0</v>
      </c>
      <c r="AK193" s="13">
        <f t="shared" ref="AK193" si="1295">AM193</f>
        <v>0</v>
      </c>
      <c r="AL193" s="29">
        <v>0</v>
      </c>
      <c r="AM193" s="29">
        <v>0</v>
      </c>
      <c r="AN193" s="29">
        <v>0</v>
      </c>
      <c r="AO193" s="13">
        <f t="shared" ref="AO193" si="1296">AQ193</f>
        <v>0</v>
      </c>
      <c r="AP193" s="29">
        <v>0</v>
      </c>
      <c r="AQ193" s="29">
        <v>0</v>
      </c>
      <c r="AR193" s="29">
        <v>0</v>
      </c>
      <c r="AS193" s="13">
        <f t="shared" ref="AS193" si="1297">AU193</f>
        <v>0</v>
      </c>
      <c r="AT193" s="29">
        <v>0</v>
      </c>
      <c r="AU193" s="29">
        <v>0</v>
      </c>
      <c r="AV193" s="29">
        <v>0</v>
      </c>
      <c r="AW193" s="13">
        <f t="shared" ref="AW193" si="1298">AY193</f>
        <v>0</v>
      </c>
      <c r="AX193" s="29">
        <v>0</v>
      </c>
      <c r="AY193" s="29">
        <v>0</v>
      </c>
      <c r="AZ193" s="29">
        <v>0</v>
      </c>
    </row>
    <row r="194" spans="1:52" ht="78.75" x14ac:dyDescent="0.25">
      <c r="A194" s="10" t="s">
        <v>301</v>
      </c>
      <c r="B194" s="20" t="s">
        <v>299</v>
      </c>
      <c r="C194" s="11" t="s">
        <v>22</v>
      </c>
      <c r="D194" s="11" t="s">
        <v>54</v>
      </c>
      <c r="E194" s="13">
        <f t="shared" si="1278"/>
        <v>809.4</v>
      </c>
      <c r="F194" s="13">
        <f t="shared" si="1278"/>
        <v>0</v>
      </c>
      <c r="G194" s="13">
        <f t="shared" si="1278"/>
        <v>809.4</v>
      </c>
      <c r="H194" s="13">
        <f t="shared" si="1278"/>
        <v>0</v>
      </c>
      <c r="I194" s="13">
        <f t="shared" si="1279"/>
        <v>0</v>
      </c>
      <c r="J194" s="29">
        <v>0</v>
      </c>
      <c r="K194" s="13">
        <v>0</v>
      </c>
      <c r="L194" s="29">
        <v>0</v>
      </c>
      <c r="M194" s="13">
        <f t="shared" si="1280"/>
        <v>0</v>
      </c>
      <c r="N194" s="29">
        <v>0</v>
      </c>
      <c r="O194" s="36">
        <v>0</v>
      </c>
      <c r="P194" s="29">
        <v>0</v>
      </c>
      <c r="Q194" s="13">
        <f t="shared" ref="Q194:Q195" si="1299">S194</f>
        <v>391.4</v>
      </c>
      <c r="R194" s="29">
        <v>0</v>
      </c>
      <c r="S194" s="36">
        <v>391.4</v>
      </c>
      <c r="T194" s="29">
        <v>0</v>
      </c>
      <c r="U194" s="13">
        <f t="shared" ref="U194:U195" si="1300">W194</f>
        <v>418</v>
      </c>
      <c r="V194" s="29">
        <v>0</v>
      </c>
      <c r="W194" s="36">
        <v>418</v>
      </c>
      <c r="X194" s="29">
        <v>0</v>
      </c>
      <c r="Y194" s="13">
        <f t="shared" ref="Y194:Y195" si="1301">AA194</f>
        <v>0</v>
      </c>
      <c r="Z194" s="29">
        <v>0</v>
      </c>
      <c r="AA194" s="29">
        <v>0</v>
      </c>
      <c r="AB194" s="29">
        <v>0</v>
      </c>
      <c r="AC194" s="13">
        <f t="shared" ref="AC194:AC195" si="1302">AE194</f>
        <v>0</v>
      </c>
      <c r="AD194" s="29">
        <v>0</v>
      </c>
      <c r="AE194" s="29">
        <v>0</v>
      </c>
      <c r="AF194" s="29">
        <v>0</v>
      </c>
      <c r="AG194" s="13">
        <f t="shared" ref="AG194:AG195" si="1303">AI194</f>
        <v>0</v>
      </c>
      <c r="AH194" s="29">
        <v>0</v>
      </c>
      <c r="AI194" s="29">
        <v>0</v>
      </c>
      <c r="AJ194" s="29">
        <v>0</v>
      </c>
      <c r="AK194" s="13">
        <f t="shared" ref="AK194:AK195" si="1304">AM194</f>
        <v>0</v>
      </c>
      <c r="AL194" s="29">
        <v>0</v>
      </c>
      <c r="AM194" s="29">
        <v>0</v>
      </c>
      <c r="AN194" s="29">
        <v>0</v>
      </c>
      <c r="AO194" s="13">
        <f t="shared" ref="AO194:AO195" si="1305">AQ194</f>
        <v>0</v>
      </c>
      <c r="AP194" s="29">
        <v>0</v>
      </c>
      <c r="AQ194" s="29">
        <v>0</v>
      </c>
      <c r="AR194" s="29">
        <v>0</v>
      </c>
      <c r="AS194" s="13">
        <f t="shared" ref="AS194:AS195" si="1306">AU194</f>
        <v>0</v>
      </c>
      <c r="AT194" s="29">
        <v>0</v>
      </c>
      <c r="AU194" s="29">
        <v>0</v>
      </c>
      <c r="AV194" s="29">
        <v>0</v>
      </c>
      <c r="AW194" s="13">
        <f t="shared" ref="AW194:AW195" si="1307">AY194</f>
        <v>0</v>
      </c>
      <c r="AX194" s="29">
        <v>0</v>
      </c>
      <c r="AY194" s="29">
        <v>0</v>
      </c>
      <c r="AZ194" s="29">
        <v>0</v>
      </c>
    </row>
    <row r="195" spans="1:52" ht="78.75" x14ac:dyDescent="0.25">
      <c r="A195" s="10" t="s">
        <v>302</v>
      </c>
      <c r="B195" s="20" t="s">
        <v>300</v>
      </c>
      <c r="C195" s="11" t="s">
        <v>22</v>
      </c>
      <c r="D195" s="11" t="s">
        <v>54</v>
      </c>
      <c r="E195" s="13">
        <f t="shared" si="1278"/>
        <v>809.4</v>
      </c>
      <c r="F195" s="13">
        <f t="shared" si="1278"/>
        <v>0</v>
      </c>
      <c r="G195" s="13">
        <f t="shared" si="1278"/>
        <v>809.4</v>
      </c>
      <c r="H195" s="13">
        <f t="shared" si="1278"/>
        <v>0</v>
      </c>
      <c r="I195" s="13">
        <f t="shared" si="1279"/>
        <v>0</v>
      </c>
      <c r="J195" s="29">
        <v>0</v>
      </c>
      <c r="K195" s="13">
        <v>0</v>
      </c>
      <c r="L195" s="29">
        <v>0</v>
      </c>
      <c r="M195" s="13">
        <f t="shared" si="1280"/>
        <v>0</v>
      </c>
      <c r="N195" s="29">
        <v>0</v>
      </c>
      <c r="O195" s="36">
        <v>0</v>
      </c>
      <c r="P195" s="29">
        <v>0</v>
      </c>
      <c r="Q195" s="13">
        <f t="shared" si="1299"/>
        <v>391.4</v>
      </c>
      <c r="R195" s="29">
        <v>0</v>
      </c>
      <c r="S195" s="36">
        <v>391.4</v>
      </c>
      <c r="T195" s="29">
        <v>0</v>
      </c>
      <c r="U195" s="13">
        <f t="shared" si="1300"/>
        <v>418</v>
      </c>
      <c r="V195" s="29">
        <v>0</v>
      </c>
      <c r="W195" s="36">
        <v>418</v>
      </c>
      <c r="X195" s="29">
        <v>0</v>
      </c>
      <c r="Y195" s="13">
        <f t="shared" si="1301"/>
        <v>0</v>
      </c>
      <c r="Z195" s="29">
        <v>0</v>
      </c>
      <c r="AA195" s="29">
        <v>0</v>
      </c>
      <c r="AB195" s="29">
        <v>0</v>
      </c>
      <c r="AC195" s="13">
        <f t="shared" si="1302"/>
        <v>0</v>
      </c>
      <c r="AD195" s="29">
        <v>0</v>
      </c>
      <c r="AE195" s="29">
        <v>0</v>
      </c>
      <c r="AF195" s="29">
        <v>0</v>
      </c>
      <c r="AG195" s="13">
        <f t="shared" si="1303"/>
        <v>0</v>
      </c>
      <c r="AH195" s="29">
        <v>0</v>
      </c>
      <c r="AI195" s="29">
        <v>0</v>
      </c>
      <c r="AJ195" s="29">
        <v>0</v>
      </c>
      <c r="AK195" s="13">
        <f t="shared" si="1304"/>
        <v>0</v>
      </c>
      <c r="AL195" s="29">
        <v>0</v>
      </c>
      <c r="AM195" s="29">
        <v>0</v>
      </c>
      <c r="AN195" s="29">
        <v>0</v>
      </c>
      <c r="AO195" s="13">
        <f t="shared" si="1305"/>
        <v>0</v>
      </c>
      <c r="AP195" s="29">
        <v>0</v>
      </c>
      <c r="AQ195" s="29">
        <v>0</v>
      </c>
      <c r="AR195" s="29">
        <v>0</v>
      </c>
      <c r="AS195" s="13">
        <f t="shared" si="1306"/>
        <v>0</v>
      </c>
      <c r="AT195" s="29">
        <v>0</v>
      </c>
      <c r="AU195" s="29">
        <v>0</v>
      </c>
      <c r="AV195" s="29">
        <v>0</v>
      </c>
      <c r="AW195" s="13">
        <f t="shared" si="1307"/>
        <v>0</v>
      </c>
      <c r="AX195" s="29">
        <v>0</v>
      </c>
      <c r="AY195" s="29">
        <v>0</v>
      </c>
      <c r="AZ195" s="29">
        <v>0</v>
      </c>
    </row>
    <row r="196" spans="1:52" ht="94.5" x14ac:dyDescent="0.25">
      <c r="A196" s="10" t="s">
        <v>342</v>
      </c>
      <c r="B196" s="20" t="s">
        <v>343</v>
      </c>
      <c r="C196" s="11" t="s">
        <v>22</v>
      </c>
      <c r="D196" s="11" t="s">
        <v>54</v>
      </c>
      <c r="E196" s="13">
        <f t="shared" si="1278"/>
        <v>131</v>
      </c>
      <c r="F196" s="13">
        <f t="shared" si="1278"/>
        <v>0</v>
      </c>
      <c r="G196" s="13">
        <f t="shared" si="1278"/>
        <v>131</v>
      </c>
      <c r="H196" s="13">
        <f t="shared" si="1278"/>
        <v>0</v>
      </c>
      <c r="I196" s="13">
        <f t="shared" si="1279"/>
        <v>0</v>
      </c>
      <c r="J196" s="29">
        <v>0</v>
      </c>
      <c r="K196" s="13">
        <v>0</v>
      </c>
      <c r="L196" s="29">
        <v>0</v>
      </c>
      <c r="M196" s="13">
        <f t="shared" si="1280"/>
        <v>0</v>
      </c>
      <c r="N196" s="29">
        <v>0</v>
      </c>
      <c r="O196" s="36">
        <v>0</v>
      </c>
      <c r="P196" s="29">
        <v>0</v>
      </c>
      <c r="Q196" s="13">
        <f t="shared" ref="Q196" si="1308">S196</f>
        <v>131</v>
      </c>
      <c r="R196" s="29">
        <v>0</v>
      </c>
      <c r="S196" s="36">
        <v>131</v>
      </c>
      <c r="T196" s="29">
        <v>0</v>
      </c>
      <c r="U196" s="13">
        <f t="shared" ref="U196" si="1309">W196</f>
        <v>0</v>
      </c>
      <c r="V196" s="29">
        <v>0</v>
      </c>
      <c r="W196" s="29">
        <v>0</v>
      </c>
      <c r="X196" s="29">
        <v>0</v>
      </c>
      <c r="Y196" s="13">
        <f t="shared" ref="Y196" si="1310">AA196</f>
        <v>0</v>
      </c>
      <c r="Z196" s="29">
        <v>0</v>
      </c>
      <c r="AA196" s="29">
        <v>0</v>
      </c>
      <c r="AB196" s="29">
        <v>0</v>
      </c>
      <c r="AC196" s="13">
        <f t="shared" ref="AC196" si="1311">AE196</f>
        <v>0</v>
      </c>
      <c r="AD196" s="29">
        <v>0</v>
      </c>
      <c r="AE196" s="29">
        <v>0</v>
      </c>
      <c r="AF196" s="29">
        <v>0</v>
      </c>
      <c r="AG196" s="13">
        <f t="shared" ref="AG196" si="1312">AI196</f>
        <v>0</v>
      </c>
      <c r="AH196" s="29">
        <v>0</v>
      </c>
      <c r="AI196" s="29">
        <v>0</v>
      </c>
      <c r="AJ196" s="29">
        <v>0</v>
      </c>
      <c r="AK196" s="13">
        <f t="shared" ref="AK196" si="1313">AM196</f>
        <v>0</v>
      </c>
      <c r="AL196" s="29">
        <v>0</v>
      </c>
      <c r="AM196" s="29">
        <v>0</v>
      </c>
      <c r="AN196" s="29">
        <v>0</v>
      </c>
      <c r="AO196" s="13">
        <f t="shared" ref="AO196" si="1314">AQ196</f>
        <v>0</v>
      </c>
      <c r="AP196" s="29">
        <v>0</v>
      </c>
      <c r="AQ196" s="29">
        <v>0</v>
      </c>
      <c r="AR196" s="29">
        <v>0</v>
      </c>
      <c r="AS196" s="13">
        <f t="shared" ref="AS196" si="1315">AU196</f>
        <v>0</v>
      </c>
      <c r="AT196" s="29">
        <v>0</v>
      </c>
      <c r="AU196" s="29">
        <v>0</v>
      </c>
      <c r="AV196" s="29">
        <v>0</v>
      </c>
      <c r="AW196" s="13">
        <f t="shared" ref="AW196" si="1316">AY196</f>
        <v>0</v>
      </c>
      <c r="AX196" s="29">
        <v>0</v>
      </c>
      <c r="AY196" s="29">
        <v>0</v>
      </c>
      <c r="AZ196" s="29">
        <v>0</v>
      </c>
    </row>
    <row r="197" spans="1:52" ht="110.25" x14ac:dyDescent="0.25">
      <c r="A197" s="10" t="s">
        <v>345</v>
      </c>
      <c r="B197" s="20" t="s">
        <v>346</v>
      </c>
      <c r="C197" s="11" t="s">
        <v>22</v>
      </c>
      <c r="D197" s="11" t="s">
        <v>54</v>
      </c>
      <c r="E197" s="13">
        <f t="shared" si="1278"/>
        <v>54.8</v>
      </c>
      <c r="F197" s="13">
        <f t="shared" si="1278"/>
        <v>0</v>
      </c>
      <c r="G197" s="13">
        <f t="shared" si="1278"/>
        <v>54.8</v>
      </c>
      <c r="H197" s="13">
        <f t="shared" si="1278"/>
        <v>0</v>
      </c>
      <c r="I197" s="13">
        <f t="shared" si="1279"/>
        <v>0</v>
      </c>
      <c r="J197" s="29">
        <v>0</v>
      </c>
      <c r="K197" s="13">
        <v>0</v>
      </c>
      <c r="L197" s="29">
        <v>0</v>
      </c>
      <c r="M197" s="13">
        <f t="shared" si="1280"/>
        <v>0</v>
      </c>
      <c r="N197" s="29">
        <v>0</v>
      </c>
      <c r="O197" s="36">
        <v>0</v>
      </c>
      <c r="P197" s="29">
        <v>0</v>
      </c>
      <c r="Q197" s="13">
        <f t="shared" ref="Q197" si="1317">S197</f>
        <v>54.8</v>
      </c>
      <c r="R197" s="29">
        <v>0</v>
      </c>
      <c r="S197" s="36">
        <v>54.8</v>
      </c>
      <c r="T197" s="29">
        <v>0</v>
      </c>
      <c r="U197" s="13">
        <f t="shared" ref="U197" si="1318">W197</f>
        <v>0</v>
      </c>
      <c r="V197" s="29">
        <v>0</v>
      </c>
      <c r="W197" s="29">
        <v>0</v>
      </c>
      <c r="X197" s="29">
        <v>0</v>
      </c>
      <c r="Y197" s="13">
        <f t="shared" ref="Y197" si="1319">AA197</f>
        <v>0</v>
      </c>
      <c r="Z197" s="29">
        <v>0</v>
      </c>
      <c r="AA197" s="29">
        <v>0</v>
      </c>
      <c r="AB197" s="29">
        <v>0</v>
      </c>
      <c r="AC197" s="13">
        <f t="shared" ref="AC197" si="1320">AE197</f>
        <v>0</v>
      </c>
      <c r="AD197" s="29">
        <v>0</v>
      </c>
      <c r="AE197" s="29">
        <v>0</v>
      </c>
      <c r="AF197" s="29">
        <v>0</v>
      </c>
      <c r="AG197" s="13">
        <f t="shared" ref="AG197" si="1321">AI197</f>
        <v>0</v>
      </c>
      <c r="AH197" s="29">
        <v>0</v>
      </c>
      <c r="AI197" s="29">
        <v>0</v>
      </c>
      <c r="AJ197" s="29">
        <v>0</v>
      </c>
      <c r="AK197" s="13">
        <f t="shared" ref="AK197" si="1322">AM197</f>
        <v>0</v>
      </c>
      <c r="AL197" s="29">
        <v>0</v>
      </c>
      <c r="AM197" s="29">
        <v>0</v>
      </c>
      <c r="AN197" s="29">
        <v>0</v>
      </c>
      <c r="AO197" s="13">
        <f t="shared" ref="AO197" si="1323">AQ197</f>
        <v>0</v>
      </c>
      <c r="AP197" s="29">
        <v>0</v>
      </c>
      <c r="AQ197" s="29">
        <v>0</v>
      </c>
      <c r="AR197" s="29">
        <v>0</v>
      </c>
      <c r="AS197" s="13">
        <f t="shared" ref="AS197" si="1324">AU197</f>
        <v>0</v>
      </c>
      <c r="AT197" s="29">
        <v>0</v>
      </c>
      <c r="AU197" s="29">
        <v>0</v>
      </c>
      <c r="AV197" s="29">
        <v>0</v>
      </c>
      <c r="AW197" s="13">
        <f t="shared" ref="AW197" si="1325">AY197</f>
        <v>0</v>
      </c>
      <c r="AX197" s="29">
        <v>0</v>
      </c>
      <c r="AY197" s="29">
        <v>0</v>
      </c>
      <c r="AZ197" s="29">
        <v>0</v>
      </c>
    </row>
    <row r="198" spans="1:52" ht="110.25" x14ac:dyDescent="0.25">
      <c r="A198" s="10" t="s">
        <v>349</v>
      </c>
      <c r="B198" s="20" t="s">
        <v>350</v>
      </c>
      <c r="C198" s="11" t="s">
        <v>22</v>
      </c>
      <c r="D198" s="11" t="s">
        <v>54</v>
      </c>
      <c r="E198" s="13">
        <f t="shared" si="1278"/>
        <v>32.4</v>
      </c>
      <c r="F198" s="13">
        <f t="shared" si="1278"/>
        <v>0</v>
      </c>
      <c r="G198" s="13">
        <f t="shared" si="1278"/>
        <v>32.4</v>
      </c>
      <c r="H198" s="13">
        <f t="shared" si="1278"/>
        <v>0</v>
      </c>
      <c r="I198" s="13">
        <f t="shared" si="1279"/>
        <v>0</v>
      </c>
      <c r="J198" s="29">
        <v>0</v>
      </c>
      <c r="K198" s="13">
        <v>0</v>
      </c>
      <c r="L198" s="29">
        <v>0</v>
      </c>
      <c r="M198" s="13">
        <f t="shared" si="1280"/>
        <v>0</v>
      </c>
      <c r="N198" s="29">
        <v>0</v>
      </c>
      <c r="O198" s="36">
        <v>0</v>
      </c>
      <c r="P198" s="29">
        <v>0</v>
      </c>
      <c r="Q198" s="13">
        <f t="shared" ref="Q198" si="1326">S198</f>
        <v>32.4</v>
      </c>
      <c r="R198" s="29">
        <v>0</v>
      </c>
      <c r="S198" s="36">
        <v>32.4</v>
      </c>
      <c r="T198" s="29">
        <v>0</v>
      </c>
      <c r="U198" s="13">
        <f t="shared" ref="U198" si="1327">W198</f>
        <v>0</v>
      </c>
      <c r="V198" s="29">
        <v>0</v>
      </c>
      <c r="W198" s="29">
        <v>0</v>
      </c>
      <c r="X198" s="29">
        <v>0</v>
      </c>
      <c r="Y198" s="13">
        <f t="shared" ref="Y198" si="1328">AA198</f>
        <v>0</v>
      </c>
      <c r="Z198" s="29">
        <v>0</v>
      </c>
      <c r="AA198" s="29">
        <v>0</v>
      </c>
      <c r="AB198" s="29">
        <v>0</v>
      </c>
      <c r="AC198" s="13">
        <f t="shared" ref="AC198" si="1329">AE198</f>
        <v>0</v>
      </c>
      <c r="AD198" s="29">
        <v>0</v>
      </c>
      <c r="AE198" s="29">
        <v>0</v>
      </c>
      <c r="AF198" s="29">
        <v>0</v>
      </c>
      <c r="AG198" s="13">
        <f t="shared" ref="AG198" si="1330">AI198</f>
        <v>0</v>
      </c>
      <c r="AH198" s="29">
        <v>0</v>
      </c>
      <c r="AI198" s="29">
        <v>0</v>
      </c>
      <c r="AJ198" s="29">
        <v>0</v>
      </c>
      <c r="AK198" s="13">
        <f t="shared" ref="AK198" si="1331">AM198</f>
        <v>0</v>
      </c>
      <c r="AL198" s="29">
        <v>0</v>
      </c>
      <c r="AM198" s="29">
        <v>0</v>
      </c>
      <c r="AN198" s="29">
        <v>0</v>
      </c>
      <c r="AO198" s="13">
        <f t="shared" ref="AO198" si="1332">AQ198</f>
        <v>0</v>
      </c>
      <c r="AP198" s="29">
        <v>0</v>
      </c>
      <c r="AQ198" s="29">
        <v>0</v>
      </c>
      <c r="AR198" s="29">
        <v>0</v>
      </c>
      <c r="AS198" s="13">
        <f t="shared" ref="AS198" si="1333">AU198</f>
        <v>0</v>
      </c>
      <c r="AT198" s="29">
        <v>0</v>
      </c>
      <c r="AU198" s="29">
        <v>0</v>
      </c>
      <c r="AV198" s="29">
        <v>0</v>
      </c>
      <c r="AW198" s="13">
        <f t="shared" ref="AW198" si="1334">AY198</f>
        <v>0</v>
      </c>
      <c r="AX198" s="29">
        <v>0</v>
      </c>
      <c r="AY198" s="29">
        <v>0</v>
      </c>
      <c r="AZ198" s="29">
        <v>0</v>
      </c>
    </row>
    <row r="199" spans="1:52" ht="126" x14ac:dyDescent="0.25">
      <c r="A199" s="10" t="s">
        <v>354</v>
      </c>
      <c r="B199" s="20" t="s">
        <v>356</v>
      </c>
      <c r="C199" s="11" t="s">
        <v>22</v>
      </c>
      <c r="D199" s="11" t="s">
        <v>54</v>
      </c>
      <c r="E199" s="13">
        <f t="shared" si="1278"/>
        <v>132.69999999999999</v>
      </c>
      <c r="F199" s="13">
        <f t="shared" si="1278"/>
        <v>0</v>
      </c>
      <c r="G199" s="13">
        <f t="shared" si="1278"/>
        <v>132.69999999999999</v>
      </c>
      <c r="H199" s="13">
        <f t="shared" si="1278"/>
        <v>0</v>
      </c>
      <c r="I199" s="13">
        <f t="shared" ref="I199" si="1335">K199</f>
        <v>0</v>
      </c>
      <c r="J199" s="29">
        <v>0</v>
      </c>
      <c r="K199" s="13">
        <v>0</v>
      </c>
      <c r="L199" s="29">
        <v>0</v>
      </c>
      <c r="M199" s="13">
        <f t="shared" ref="M199" si="1336">O199</f>
        <v>0</v>
      </c>
      <c r="N199" s="29">
        <v>0</v>
      </c>
      <c r="O199" s="36">
        <v>0</v>
      </c>
      <c r="P199" s="29">
        <v>0</v>
      </c>
      <c r="Q199" s="13">
        <f t="shared" ref="Q199" si="1337">S199</f>
        <v>132.69999999999999</v>
      </c>
      <c r="R199" s="29">
        <v>0</v>
      </c>
      <c r="S199" s="36">
        <v>132.69999999999999</v>
      </c>
      <c r="T199" s="29">
        <v>0</v>
      </c>
      <c r="U199" s="13">
        <f t="shared" ref="U199" si="1338">W199</f>
        <v>0</v>
      </c>
      <c r="V199" s="29">
        <v>0</v>
      </c>
      <c r="W199" s="29">
        <v>0</v>
      </c>
      <c r="X199" s="29">
        <v>0</v>
      </c>
      <c r="Y199" s="13">
        <f t="shared" ref="Y199" si="1339">AA199</f>
        <v>0</v>
      </c>
      <c r="Z199" s="29">
        <v>0</v>
      </c>
      <c r="AA199" s="29">
        <v>0</v>
      </c>
      <c r="AB199" s="29">
        <v>0</v>
      </c>
      <c r="AC199" s="13">
        <f t="shared" ref="AC199" si="1340">AE199</f>
        <v>0</v>
      </c>
      <c r="AD199" s="29">
        <v>0</v>
      </c>
      <c r="AE199" s="29">
        <v>0</v>
      </c>
      <c r="AF199" s="29">
        <v>0</v>
      </c>
      <c r="AG199" s="13">
        <f t="shared" ref="AG199" si="1341">AI199</f>
        <v>0</v>
      </c>
      <c r="AH199" s="29">
        <v>0</v>
      </c>
      <c r="AI199" s="29">
        <v>0</v>
      </c>
      <c r="AJ199" s="29">
        <v>0</v>
      </c>
      <c r="AK199" s="13">
        <f t="shared" ref="AK199" si="1342">AM199</f>
        <v>0</v>
      </c>
      <c r="AL199" s="29">
        <v>0</v>
      </c>
      <c r="AM199" s="29">
        <v>0</v>
      </c>
      <c r="AN199" s="29">
        <v>0</v>
      </c>
      <c r="AO199" s="13">
        <f t="shared" ref="AO199" si="1343">AQ199</f>
        <v>0</v>
      </c>
      <c r="AP199" s="29">
        <v>0</v>
      </c>
      <c r="AQ199" s="29">
        <v>0</v>
      </c>
      <c r="AR199" s="29">
        <v>0</v>
      </c>
      <c r="AS199" s="13">
        <f t="shared" ref="AS199" si="1344">AU199</f>
        <v>0</v>
      </c>
      <c r="AT199" s="29">
        <v>0</v>
      </c>
      <c r="AU199" s="29">
        <v>0</v>
      </c>
      <c r="AV199" s="29">
        <v>0</v>
      </c>
      <c r="AW199" s="13">
        <f t="shared" ref="AW199" si="1345">AY199</f>
        <v>0</v>
      </c>
      <c r="AX199" s="29">
        <v>0</v>
      </c>
      <c r="AY199" s="29">
        <v>0</v>
      </c>
      <c r="AZ199" s="29">
        <v>0</v>
      </c>
    </row>
    <row r="200" spans="1:52" ht="110.25" x14ac:dyDescent="0.25">
      <c r="A200" s="10" t="s">
        <v>416</v>
      </c>
      <c r="B200" s="20" t="s">
        <v>417</v>
      </c>
      <c r="C200" s="11" t="s">
        <v>22</v>
      </c>
      <c r="D200" s="11" t="s">
        <v>54</v>
      </c>
      <c r="E200" s="13">
        <f t="shared" ref="E200" si="1346">I200+M200+Q200+U200+Y200+AC200+AG200+AK200+AO200</f>
        <v>51.4</v>
      </c>
      <c r="F200" s="13">
        <f t="shared" ref="F200" si="1347">J200+N200+R200+V200+Z200+AD200+AH200+AL200+AP200</f>
        <v>0</v>
      </c>
      <c r="G200" s="13">
        <f t="shared" ref="G200" si="1348">K200+O200+S200+W200+AA200+AE200+AI200+AM200+AQ200</f>
        <v>51.4</v>
      </c>
      <c r="H200" s="13">
        <f t="shared" ref="H200" si="1349">L200+P200+T200+X200+AB200+AF200+AJ200+AN200+AR200</f>
        <v>0</v>
      </c>
      <c r="I200" s="13">
        <f t="shared" ref="I200" si="1350">K200</f>
        <v>0</v>
      </c>
      <c r="J200" s="29">
        <v>0</v>
      </c>
      <c r="K200" s="13">
        <v>0</v>
      </c>
      <c r="L200" s="29">
        <v>0</v>
      </c>
      <c r="M200" s="13">
        <f t="shared" ref="M200" si="1351">O200</f>
        <v>0</v>
      </c>
      <c r="N200" s="29">
        <v>0</v>
      </c>
      <c r="O200" s="36">
        <v>0</v>
      </c>
      <c r="P200" s="29">
        <v>0</v>
      </c>
      <c r="Q200" s="13">
        <f t="shared" ref="Q200" si="1352">S200</f>
        <v>0</v>
      </c>
      <c r="R200" s="29">
        <v>0</v>
      </c>
      <c r="S200" s="36">
        <v>0</v>
      </c>
      <c r="T200" s="29">
        <v>0</v>
      </c>
      <c r="U200" s="13">
        <f t="shared" ref="U200" si="1353">W200</f>
        <v>51.4</v>
      </c>
      <c r="V200" s="29">
        <v>0</v>
      </c>
      <c r="W200" s="36">
        <v>51.4</v>
      </c>
      <c r="X200" s="29">
        <v>0</v>
      </c>
      <c r="Y200" s="13">
        <f t="shared" ref="Y200" si="1354">AA200</f>
        <v>0</v>
      </c>
      <c r="Z200" s="29">
        <v>0</v>
      </c>
      <c r="AA200" s="29">
        <v>0</v>
      </c>
      <c r="AB200" s="29">
        <v>0</v>
      </c>
      <c r="AC200" s="13">
        <f t="shared" ref="AC200" si="1355">AE200</f>
        <v>0</v>
      </c>
      <c r="AD200" s="29">
        <v>0</v>
      </c>
      <c r="AE200" s="29">
        <v>0</v>
      </c>
      <c r="AF200" s="29">
        <v>0</v>
      </c>
      <c r="AG200" s="13">
        <f t="shared" ref="AG200" si="1356">AI200</f>
        <v>0</v>
      </c>
      <c r="AH200" s="29">
        <v>0</v>
      </c>
      <c r="AI200" s="29">
        <v>0</v>
      </c>
      <c r="AJ200" s="29">
        <v>0</v>
      </c>
      <c r="AK200" s="13">
        <f t="shared" ref="AK200" si="1357">AM200</f>
        <v>0</v>
      </c>
      <c r="AL200" s="29">
        <v>0</v>
      </c>
      <c r="AM200" s="29">
        <v>0</v>
      </c>
      <c r="AN200" s="29">
        <v>0</v>
      </c>
      <c r="AO200" s="13">
        <f t="shared" ref="AO200" si="1358">AQ200</f>
        <v>0</v>
      </c>
      <c r="AP200" s="29">
        <v>0</v>
      </c>
      <c r="AQ200" s="29">
        <v>0</v>
      </c>
      <c r="AR200" s="29">
        <v>0</v>
      </c>
      <c r="AS200" s="13">
        <f t="shared" ref="AS200" si="1359">AU200</f>
        <v>0</v>
      </c>
      <c r="AT200" s="29">
        <v>0</v>
      </c>
      <c r="AU200" s="29">
        <v>0</v>
      </c>
      <c r="AV200" s="29">
        <v>0</v>
      </c>
      <c r="AW200" s="13">
        <f t="shared" ref="AW200" si="1360">AY200</f>
        <v>0</v>
      </c>
      <c r="AX200" s="29">
        <v>0</v>
      </c>
      <c r="AY200" s="29">
        <v>0</v>
      </c>
      <c r="AZ200" s="29">
        <v>0</v>
      </c>
    </row>
    <row r="201" spans="1:52" ht="78.75" x14ac:dyDescent="0.25">
      <c r="A201" s="10" t="s">
        <v>421</v>
      </c>
      <c r="B201" s="20" t="s">
        <v>422</v>
      </c>
      <c r="C201" s="11" t="s">
        <v>22</v>
      </c>
      <c r="D201" s="11" t="s">
        <v>54</v>
      </c>
      <c r="E201" s="13">
        <f t="shared" ref="E201" si="1361">I201+M201+Q201+U201+Y201+AC201+AG201+AK201+AO201</f>
        <v>220.9</v>
      </c>
      <c r="F201" s="13">
        <f t="shared" ref="F201" si="1362">J201+N201+R201+V201+Z201+AD201+AH201+AL201+AP201</f>
        <v>0</v>
      </c>
      <c r="G201" s="13">
        <f t="shared" ref="G201" si="1363">K201+O201+S201+W201+AA201+AE201+AI201+AM201+AQ201</f>
        <v>220.9</v>
      </c>
      <c r="H201" s="13">
        <f t="shared" ref="H201" si="1364">L201+P201+T201+X201+AB201+AF201+AJ201+AN201+AR201</f>
        <v>0</v>
      </c>
      <c r="I201" s="13">
        <f t="shared" ref="I201" si="1365">K201</f>
        <v>0</v>
      </c>
      <c r="J201" s="29">
        <v>0</v>
      </c>
      <c r="K201" s="13">
        <v>0</v>
      </c>
      <c r="L201" s="29">
        <v>0</v>
      </c>
      <c r="M201" s="13">
        <f t="shared" ref="M201" si="1366">O201</f>
        <v>0</v>
      </c>
      <c r="N201" s="29">
        <v>0</v>
      </c>
      <c r="O201" s="36">
        <v>0</v>
      </c>
      <c r="P201" s="29">
        <v>0</v>
      </c>
      <c r="Q201" s="13">
        <f t="shared" ref="Q201" si="1367">S201</f>
        <v>0</v>
      </c>
      <c r="R201" s="29">
        <v>0</v>
      </c>
      <c r="S201" s="36">
        <v>0</v>
      </c>
      <c r="T201" s="29">
        <v>0</v>
      </c>
      <c r="U201" s="13">
        <f t="shared" ref="U201" si="1368">W201</f>
        <v>0</v>
      </c>
      <c r="V201" s="29">
        <v>0</v>
      </c>
      <c r="W201" s="36">
        <v>0</v>
      </c>
      <c r="X201" s="29">
        <v>0</v>
      </c>
      <c r="Y201" s="13">
        <f t="shared" ref="Y201" si="1369">AA201</f>
        <v>220.9</v>
      </c>
      <c r="Z201" s="29">
        <v>0</v>
      </c>
      <c r="AA201" s="36">
        <v>220.9</v>
      </c>
      <c r="AB201" s="29">
        <v>0</v>
      </c>
      <c r="AC201" s="13">
        <f t="shared" ref="AC201" si="1370">AE201</f>
        <v>0</v>
      </c>
      <c r="AD201" s="29">
        <v>0</v>
      </c>
      <c r="AE201" s="29">
        <v>0</v>
      </c>
      <c r="AF201" s="29">
        <v>0</v>
      </c>
      <c r="AG201" s="13">
        <f t="shared" ref="AG201" si="1371">AI201</f>
        <v>0</v>
      </c>
      <c r="AH201" s="29">
        <v>0</v>
      </c>
      <c r="AI201" s="29">
        <v>0</v>
      </c>
      <c r="AJ201" s="29">
        <v>0</v>
      </c>
      <c r="AK201" s="13">
        <f t="shared" ref="AK201" si="1372">AM201</f>
        <v>0</v>
      </c>
      <c r="AL201" s="29">
        <v>0</v>
      </c>
      <c r="AM201" s="29">
        <v>0</v>
      </c>
      <c r="AN201" s="29">
        <v>0</v>
      </c>
      <c r="AO201" s="13">
        <f t="shared" ref="AO201" si="1373">AQ201</f>
        <v>0</v>
      </c>
      <c r="AP201" s="29">
        <v>0</v>
      </c>
      <c r="AQ201" s="29">
        <v>0</v>
      </c>
      <c r="AR201" s="29">
        <v>0</v>
      </c>
      <c r="AS201" s="13">
        <f t="shared" ref="AS201" si="1374">AU201</f>
        <v>0</v>
      </c>
      <c r="AT201" s="29">
        <v>0</v>
      </c>
      <c r="AU201" s="29">
        <v>0</v>
      </c>
      <c r="AV201" s="29">
        <v>0</v>
      </c>
      <c r="AW201" s="13">
        <f t="shared" ref="AW201" si="1375">AY201</f>
        <v>0</v>
      </c>
      <c r="AX201" s="29">
        <v>0</v>
      </c>
      <c r="AY201" s="29">
        <v>0</v>
      </c>
      <c r="AZ201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S6:AV6"/>
    <mergeCell ref="AX1:AZ3"/>
    <mergeCell ref="B11:D11"/>
    <mergeCell ref="B43:D43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B191:D191"/>
    <mergeCell ref="B189:D189"/>
    <mergeCell ref="B44:D44"/>
    <mergeCell ref="B159:D159"/>
    <mergeCell ref="B176:D176"/>
    <mergeCell ref="B169:D169"/>
    <mergeCell ref="B177:D177"/>
    <mergeCell ref="B187:D187"/>
  </mergeCells>
  <printOptions horizontalCentered="1"/>
  <pageMargins left="0" right="0" top="0.19685039370078741" bottom="0.19685039370078741" header="0.31496062992125984" footer="0.31496062992125984"/>
  <pageSetup paperSize="9" scale="26" fitToWidth="2" fitToHeight="7" orientation="landscape" r:id="rId1"/>
  <headerFooter>
    <oddFooter>Страница  &amp;P из &amp;N</oddFooter>
  </headerFooter>
  <rowBreaks count="2" manualBreakCount="2">
    <brk id="73" max="51" man="1"/>
    <brk id="188" max="51" man="1"/>
  </rowBreaks>
  <colBreaks count="2" manualBreakCount="2">
    <brk id="16" max="205" man="1"/>
    <brk id="32" max="2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2023-08-14T08:25:59Z</cp:lastPrinted>
  <dcterms:created xsi:type="dcterms:W3CDTF">2019-10-14T07:16:42Z</dcterms:created>
  <dcterms:modified xsi:type="dcterms:W3CDTF">2024-01-22T11:46:23Z</dcterms:modified>
</cp:coreProperties>
</file>